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autoCompressPictures="0"/>
  <mc:AlternateContent xmlns:mc="http://schemas.openxmlformats.org/markup-compatibility/2006">
    <mc:Choice Requires="x15">
      <x15ac:absPath xmlns:x15ac="http://schemas.microsoft.com/office/spreadsheetml/2010/11/ac" url="C:\Users\stmarcio\Desktop\"/>
    </mc:Choice>
  </mc:AlternateContent>
  <xr:revisionPtr revIDLastSave="0" documentId="13_ncr:1_{28254F7D-A848-42C2-A329-80DE8FD807A1}"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20" yWindow="-120" windowWidth="25440" windowHeight="14775"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S6" i="5"/>
  <c r="T6" i="5"/>
  <c r="S7" i="5"/>
  <c r="T7" i="5"/>
  <c r="S8" i="5"/>
  <c r="T8" i="5"/>
  <c r="S9" i="5"/>
  <c r="T9" i="5"/>
  <c r="S10" i="5"/>
  <c r="T10" i="5"/>
  <c r="S11" i="5"/>
  <c r="T11" i="5"/>
  <c r="S12" i="5"/>
  <c r="T12" i="5"/>
  <c r="S13" i="5"/>
  <c r="T13" i="5"/>
  <c r="S14" i="5"/>
  <c r="T14" i="5"/>
  <c r="S15" i="5"/>
  <c r="T15" i="5"/>
  <c r="S16" i="5"/>
  <c r="T16" i="5"/>
  <c r="S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S5" i="5"/>
  <c r="T5" i="5"/>
  <c r="V5" i="5"/>
  <c r="V6" i="5"/>
  <c r="V7"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C4"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F69" i="6"/>
  <c r="D4" i="5"/>
  <c r="E4" i="5"/>
  <c r="V9" i="5"/>
  <c r="V10" i="5"/>
  <c r="V11" i="5"/>
  <c r="V12" i="5"/>
  <c r="V13" i="5"/>
  <c r="V14" i="5"/>
  <c r="V15" i="5"/>
  <c r="V16" i="5"/>
  <c r="V17" i="5"/>
  <c r="V18" i="5"/>
  <c r="E18" i="5"/>
  <c r="V19" i="5"/>
  <c r="E19" i="5"/>
  <c r="V20" i="5"/>
  <c r="E20" i="5"/>
  <c r="V21" i="5"/>
  <c r="E21" i="5"/>
  <c r="V22" i="5"/>
  <c r="E22" i="5"/>
  <c r="V23" i="5"/>
  <c r="E23" i="5"/>
  <c r="V24" i="5"/>
  <c r="E24" i="5"/>
  <c r="V25" i="5"/>
  <c r="E25" i="5"/>
  <c r="V26" i="5"/>
  <c r="E26" i="5"/>
  <c r="V27" i="5"/>
  <c r="E27" i="5"/>
  <c r="V28" i="5"/>
  <c r="E28" i="5"/>
  <c r="V29" i="5"/>
  <c r="E29" i="5"/>
  <c r="V30" i="5"/>
  <c r="E30" i="5"/>
  <c r="V31" i="5"/>
  <c r="E31" i="5"/>
  <c r="V32" i="5"/>
  <c r="E32" i="5"/>
  <c r="V33" i="5"/>
  <c r="E33" i="5"/>
  <c r="V34" i="5"/>
  <c r="E34" i="5"/>
  <c r="V35" i="5"/>
  <c r="E35" i="5"/>
  <c r="V36" i="5"/>
  <c r="E36" i="5"/>
  <c r="V37" i="5"/>
  <c r="E37" i="5"/>
  <c r="V38" i="5"/>
  <c r="E38" i="5"/>
  <c r="V39" i="5"/>
  <c r="E39" i="5"/>
  <c r="V40" i="5"/>
  <c r="E40" i="5"/>
  <c r="V41" i="5"/>
  <c r="E41" i="5"/>
  <c r="V42" i="5"/>
  <c r="E42" i="5"/>
  <c r="V43" i="5"/>
  <c r="E43" i="5"/>
  <c r="V44" i="5"/>
  <c r="E44" i="5"/>
  <c r="V45" i="5"/>
  <c r="E45" i="5"/>
  <c r="V46" i="5"/>
  <c r="E46" i="5"/>
  <c r="V47" i="5"/>
  <c r="E47" i="5"/>
  <c r="V48" i="5"/>
  <c r="E48" i="5"/>
  <c r="V49" i="5"/>
  <c r="E49" i="5"/>
  <c r="V50" i="5"/>
  <c r="E50" i="5"/>
  <c r="V51" i="5"/>
  <c r="E51" i="5"/>
  <c r="V52" i="5"/>
  <c r="E52" i="5"/>
  <c r="V53" i="5"/>
  <c r="E53" i="5"/>
  <c r="V54" i="5"/>
  <c r="E54" i="5"/>
  <c r="V55" i="5"/>
  <c r="E55" i="5"/>
  <c r="V56" i="5"/>
  <c r="E56" i="5"/>
  <c r="V57" i="5"/>
  <c r="E57" i="5"/>
  <c r="V58" i="5"/>
  <c r="E58" i="5"/>
  <c r="V59" i="5"/>
  <c r="E59"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5" i="8"/>
  <c r="K5" i="8"/>
  <c r="B10" i="6"/>
  <c r="B9" i="6"/>
  <c r="G64" i="6" a="1"/>
  <c r="G64"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B4" i="6"/>
  <c r="G4" i="6"/>
  <c r="H4" i="6"/>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X2457"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X2393"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X2355" i="5"/>
  <c r="S2355" i="5"/>
  <c r="S2354" i="5"/>
  <c r="S2353" i="5"/>
  <c r="S2351" i="5"/>
  <c r="S2347" i="5"/>
  <c r="H2346" i="5"/>
  <c r="H2345" i="5"/>
  <c r="S2343" i="5"/>
  <c r="S2341" i="5"/>
  <c r="X2338"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X2282"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X2217" i="5"/>
  <c r="S2215" i="5"/>
  <c r="S2213" i="5"/>
  <c r="S2211" i="5"/>
  <c r="X2209" i="5"/>
  <c r="S2207" i="5"/>
  <c r="S2205" i="5"/>
  <c r="F2203" i="5"/>
  <c r="S2203" i="5"/>
  <c r="X2201"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X2075" i="5"/>
  <c r="S2075" i="5"/>
  <c r="X2072" i="5"/>
  <c r="S2070" i="5"/>
  <c r="S2067" i="5"/>
  <c r="F2065" i="5"/>
  <c r="F2064" i="5"/>
  <c r="S2064" i="5"/>
  <c r="S2060" i="5"/>
  <c r="S2059" i="5"/>
  <c r="F2056" i="5"/>
  <c r="X2053"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X1709" i="5"/>
  <c r="S1704" i="5"/>
  <c r="F1692" i="5"/>
  <c r="I1689" i="5"/>
  <c r="X1685"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X1466"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X1189" i="5"/>
  <c r="F1187" i="5"/>
  <c r="J1186" i="5"/>
  <c r="R1184" i="5"/>
  <c r="I1182" i="5"/>
  <c r="S1182" i="5"/>
  <c r="S1179" i="5"/>
  <c r="J1178" i="5"/>
  <c r="R1176" i="5"/>
  <c r="J1173" i="5"/>
  <c r="S1171" i="5"/>
  <c r="X1168"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X676" i="5"/>
  <c r="X668" i="5"/>
  <c r="X65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X437" i="5"/>
  <c r="R433" i="5"/>
  <c r="R432" i="5"/>
  <c r="R425" i="5"/>
  <c r="R424" i="5"/>
  <c r="F420" i="5"/>
  <c r="R417" i="5"/>
  <c r="R416" i="5"/>
  <c r="F413" i="5"/>
  <c r="F412" i="5"/>
  <c r="R408" i="5"/>
  <c r="F405" i="5"/>
  <c r="F404" i="5"/>
  <c r="R400" i="5"/>
  <c r="I399" i="5"/>
  <c r="I387" i="5"/>
  <c r="X377" i="5"/>
  <c r="R369" i="5"/>
  <c r="H368" i="5"/>
  <c r="I364" i="5"/>
  <c r="I363" i="5"/>
  <c r="I344" i="5"/>
  <c r="J338" i="5"/>
  <c r="R336" i="5"/>
  <c r="R332" i="5"/>
  <c r="R329" i="5"/>
  <c r="F325" i="5"/>
  <c r="R322" i="5"/>
  <c r="F317" i="5"/>
  <c r="R313" i="5"/>
  <c r="F302" i="5"/>
  <c r="F291" i="5"/>
  <c r="R283" i="5"/>
  <c r="X271" i="5"/>
  <c r="X269" i="5"/>
  <c r="R263" i="5"/>
  <c r="X257" i="5"/>
  <c r="R255" i="5"/>
  <c r="R253" i="5"/>
  <c r="R233" i="5"/>
  <c r="H231" i="5"/>
  <c r="H222" i="5"/>
  <c r="F221" i="5"/>
  <c r="R219" i="5"/>
  <c r="H218" i="5"/>
  <c r="H214" i="5"/>
  <c r="X213" i="5"/>
  <c r="X210" i="5"/>
  <c r="R205" i="5"/>
  <c r="I202" i="5"/>
  <c r="X190" i="5"/>
  <c r="J187" i="5"/>
  <c r="I186" i="5"/>
  <c r="R185" i="5"/>
  <c r="H179" i="5"/>
  <c r="I174" i="5"/>
  <c r="I171" i="5"/>
  <c r="I170" i="5"/>
  <c r="J167" i="5"/>
  <c r="H166" i="5"/>
  <c r="I162" i="5"/>
  <c r="I158" i="5"/>
  <c r="R157" i="5"/>
  <c r="I154" i="5"/>
  <c r="R153" i="5"/>
  <c r="X150" i="5"/>
  <c r="F145" i="5"/>
  <c r="I142" i="5"/>
  <c r="R141" i="5"/>
  <c r="I138" i="5"/>
  <c r="R137" i="5"/>
  <c r="I134" i="5"/>
  <c r="I130" i="5"/>
  <c r="X123" i="5"/>
  <c r="I122" i="5"/>
  <c r="R121" i="5"/>
  <c r="J111" i="5"/>
  <c r="I110" i="5"/>
  <c r="X106" i="5"/>
  <c r="R98" i="5"/>
  <c r="R96" i="5"/>
  <c r="X94" i="5"/>
  <c r="R92" i="5"/>
  <c r="H90" i="5"/>
  <c r="R88" i="5"/>
  <c r="H86" i="5"/>
  <c r="R85" i="5"/>
  <c r="R84" i="5"/>
  <c r="R82" i="5"/>
  <c r="R81" i="5"/>
  <c r="R80" i="5"/>
  <c r="R78" i="5"/>
  <c r="R76" i="5"/>
  <c r="X74"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H29" i="5"/>
  <c r="I26" i="5"/>
  <c r="R24" i="5"/>
  <c r="H23" i="5"/>
  <c r="I22" i="5"/>
  <c r="R20" i="5"/>
  <c r="AB18" i="5"/>
  <c r="I18" i="5"/>
  <c r="R6" i="5"/>
  <c r="AB6" i="5"/>
  <c r="B90" i="4"/>
  <c r="H67" i="4"/>
  <c r="P47" i="4"/>
  <c r="P46" i="4"/>
  <c r="P45" i="4"/>
  <c r="P44" i="4"/>
  <c r="P43" i="4"/>
  <c r="Q43" i="4"/>
  <c r="P41" i="4"/>
  <c r="P40" i="4"/>
  <c r="P39" i="4"/>
  <c r="P38" i="4"/>
  <c r="P37" i="4"/>
  <c r="Q37" i="4"/>
  <c r="P35" i="4"/>
  <c r="P34" i="4"/>
  <c r="P33" i="4"/>
  <c r="P32" i="4"/>
  <c r="P31" i="4"/>
  <c r="Q31" i="4"/>
  <c r="P29" i="4"/>
  <c r="P28" i="4"/>
  <c r="P27" i="4"/>
  <c r="P26" i="4"/>
  <c r="D11" i="4"/>
  <c r="A5" i="4"/>
  <c r="Q4" i="5"/>
  <c r="S213" i="5"/>
  <c r="S58" i="5"/>
  <c r="S42" i="5"/>
  <c r="S74" i="5"/>
  <c r="S2015" i="5"/>
  <c r="AB1624" i="5"/>
  <c r="S1770" i="5"/>
  <c r="S1477" i="5"/>
  <c r="AB2465" i="5"/>
  <c r="AB720" i="5"/>
  <c r="AB841" i="5"/>
  <c r="AB1757" i="5"/>
  <c r="AB858" i="5"/>
  <c r="AB552" i="5"/>
  <c r="AB1691" i="5"/>
  <c r="AB1731" i="5"/>
  <c r="AB2088" i="5"/>
  <c r="AB410" i="5"/>
  <c r="R480" i="5"/>
  <c r="AB579" i="5"/>
  <c r="AB674" i="5"/>
  <c r="AB1293" i="5"/>
  <c r="AB1463" i="5"/>
  <c r="S2038" i="5"/>
  <c r="S853" i="5"/>
  <c r="X1479"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X405"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I5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J235" i="5"/>
  <c r="F235" i="5"/>
  <c r="X1753" i="5"/>
  <c r="H1753" i="5"/>
  <c r="H75" i="5"/>
  <c r="X75" i="5"/>
  <c r="I764" i="5"/>
  <c r="I2158" i="5"/>
  <c r="R70" i="5"/>
  <c r="I106" i="5"/>
  <c r="AB364" i="5"/>
  <c r="R488" i="5"/>
  <c r="H1178" i="5"/>
  <c r="J1218" i="5"/>
  <c r="J1250" i="5"/>
  <c r="AB1312" i="5"/>
  <c r="F2013" i="5"/>
  <c r="X2061" i="5"/>
  <c r="AB2065" i="5"/>
  <c r="AB2152" i="5"/>
  <c r="H2474" i="5"/>
  <c r="X171"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X2342"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F217" i="5"/>
  <c r="I802" i="5"/>
  <c r="F802" i="5"/>
  <c r="I940" i="5"/>
  <c r="H940" i="5"/>
  <c r="H95" i="5"/>
  <c r="F95" i="5"/>
  <c r="I95" i="5"/>
  <c r="R780" i="5"/>
  <c r="I780" i="5"/>
  <c r="X780" i="5"/>
  <c r="H63" i="5"/>
  <c r="I63" i="5"/>
  <c r="I393" i="5"/>
  <c r="J393" i="5"/>
  <c r="F393" i="5"/>
  <c r="R630" i="5"/>
  <c r="X612" i="5"/>
  <c r="R612" i="5"/>
  <c r="F612" i="5"/>
  <c r="H1165" i="5"/>
  <c r="F1165" i="5"/>
  <c r="X1165" i="5"/>
  <c r="F539" i="5"/>
  <c r="I539" i="5"/>
  <c r="J782" i="5"/>
  <c r="X782" i="5"/>
  <c r="R376" i="5"/>
  <c r="F376" i="5"/>
  <c r="R301" i="5"/>
  <c r="F301" i="5"/>
  <c r="F594" i="5"/>
  <c r="S1305" i="5"/>
  <c r="AB1743" i="5"/>
  <c r="S1743" i="5"/>
  <c r="AB1802" i="5"/>
  <c r="F1909" i="5"/>
  <c r="R1909" i="5"/>
  <c r="H1909" i="5"/>
  <c r="R2458" i="5"/>
  <c r="I2458" i="5"/>
  <c r="AB30" i="5"/>
  <c r="I54"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X2389" i="5"/>
  <c r="AB24" i="5"/>
  <c r="H58"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X1344" i="5"/>
  <c r="H1344" i="5"/>
  <c r="S2168" i="5"/>
  <c r="S2483" i="5"/>
  <c r="I38" i="5"/>
  <c r="I74" i="5"/>
  <c r="X170" i="5"/>
  <c r="AB218" i="5"/>
  <c r="AB235" i="5"/>
  <c r="J302" i="5"/>
  <c r="AB368" i="5"/>
  <c r="AB400" i="5"/>
  <c r="X413" i="5"/>
  <c r="AB442" i="5"/>
  <c r="X491" i="5"/>
  <c r="AB509" i="5"/>
  <c r="J528" i="5"/>
  <c r="AB536" i="5"/>
  <c r="AB556" i="5"/>
  <c r="AB591" i="5"/>
  <c r="S671" i="5"/>
  <c r="AB710" i="5"/>
  <c r="AB845" i="5"/>
  <c r="S896" i="5"/>
  <c r="AB914" i="5"/>
  <c r="AB959" i="5"/>
  <c r="S972" i="5"/>
  <c r="AB1149" i="5"/>
  <c r="AB1177" i="5"/>
  <c r="S1284" i="5"/>
  <c r="S1644" i="5"/>
  <c r="S1793" i="5"/>
  <c r="AB1793" i="5"/>
  <c r="X2073" i="5"/>
  <c r="R2073" i="5"/>
  <c r="H2073" i="5"/>
  <c r="F2073" i="5"/>
  <c r="H2080" i="5"/>
  <c r="F2080" i="5"/>
  <c r="J2289" i="5"/>
  <c r="S2434" i="5"/>
  <c r="I2249" i="5"/>
  <c r="H2249" i="5"/>
  <c r="F2249" i="5"/>
  <c r="R38"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X1681" i="5"/>
  <c r="AB1681" i="5"/>
  <c r="S1715" i="5"/>
  <c r="R1898" i="5"/>
  <c r="J1898" i="5"/>
  <c r="F1987" i="5"/>
  <c r="I2005" i="5"/>
  <c r="R2005" i="5"/>
  <c r="S2129" i="5"/>
  <c r="R2150" i="5"/>
  <c r="H2150" i="5"/>
  <c r="X59" i="5"/>
  <c r="X235" i="5"/>
  <c r="R265" i="5"/>
  <c r="X291"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X1241"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X1467" i="5"/>
  <c r="AB1574" i="5"/>
  <c r="S1592" i="5"/>
  <c r="AB1700" i="5"/>
  <c r="AB1747" i="5"/>
  <c r="S1871" i="5"/>
  <c r="AB1903" i="5"/>
  <c r="I2001" i="5"/>
  <c r="S2006" i="5"/>
  <c r="H2009" i="5"/>
  <c r="H2024" i="5"/>
  <c r="AB2093" i="5"/>
  <c r="S2290" i="5"/>
  <c r="S2435" i="5"/>
  <c r="I2450" i="5"/>
  <c r="S1274" i="5"/>
  <c r="S1291" i="5"/>
  <c r="S1294" i="5"/>
  <c r="S1301" i="5"/>
  <c r="S1304" i="5"/>
  <c r="AB1340" i="5"/>
  <c r="S1632" i="5"/>
  <c r="X1665" i="5"/>
  <c r="S1700" i="5"/>
  <c r="S1716" i="5"/>
  <c r="S1794" i="5"/>
  <c r="S1843" i="5"/>
  <c r="AB1941" i="5"/>
  <c r="H1984" i="5"/>
  <c r="R2001" i="5"/>
  <c r="AB2007" i="5"/>
  <c r="X2017" i="5"/>
  <c r="AB2031" i="5"/>
  <c r="AB2060" i="5"/>
  <c r="J2146" i="5"/>
  <c r="R2190" i="5"/>
  <c r="J2202" i="5"/>
  <c r="AB2222" i="5"/>
  <c r="S2232" i="5"/>
  <c r="R2450" i="5"/>
  <c r="S2460" i="5"/>
  <c r="I2466" i="5"/>
  <c r="H1218" i="5"/>
  <c r="R1230" i="5"/>
  <c r="H1242" i="5"/>
  <c r="S1280" i="5"/>
  <c r="S1306" i="5"/>
  <c r="AB1338" i="5"/>
  <c r="AB1346" i="5"/>
  <c r="AB1392" i="5"/>
  <c r="I1419" i="5"/>
  <c r="I1455" i="5"/>
  <c r="X1551"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H25" i="5"/>
  <c r="F25" i="5"/>
  <c r="X25" i="5"/>
  <c r="R97" i="5"/>
  <c r="X97" i="5"/>
  <c r="H79" i="5"/>
  <c r="F79" i="5"/>
  <c r="X79" i="5"/>
  <c r="I79" i="5"/>
  <c r="H47" i="5"/>
  <c r="X47" i="5"/>
  <c r="F47" i="5"/>
  <c r="H127" i="5"/>
  <c r="R127" i="5"/>
  <c r="J127" i="5"/>
  <c r="I127" i="5"/>
  <c r="X127" i="5"/>
  <c r="AB895" i="5"/>
  <c r="S895" i="5"/>
  <c r="AB1863" i="5"/>
  <c r="S1863" i="5"/>
  <c r="R54" i="5"/>
  <c r="R74" i="5"/>
  <c r="I90" i="5"/>
  <c r="H123" i="5"/>
  <c r="J123" i="5"/>
  <c r="I123" i="5"/>
  <c r="R189" i="5"/>
  <c r="AB210" i="5"/>
  <c r="R225" i="5"/>
  <c r="F225" i="5"/>
  <c r="X225" i="5"/>
  <c r="F309" i="5"/>
  <c r="F357" i="5"/>
  <c r="R463" i="5"/>
  <c r="F586" i="5"/>
  <c r="I714" i="5"/>
  <c r="J714" i="5"/>
  <c r="S738" i="5"/>
  <c r="R94" i="5"/>
  <c r="H94" i="5"/>
  <c r="AB170" i="5"/>
  <c r="X452" i="5"/>
  <c r="H452" i="5"/>
  <c r="F452" i="5"/>
  <c r="S1497" i="5"/>
  <c r="X26" i="5"/>
  <c r="I59" i="5"/>
  <c r="X63" i="5"/>
  <c r="I126" i="5"/>
  <c r="H126" i="5"/>
  <c r="H147" i="5"/>
  <c r="I147" i="5"/>
  <c r="F147" i="5"/>
  <c r="R237" i="5"/>
  <c r="F237" i="5"/>
  <c r="X237" i="5"/>
  <c r="J262" i="5"/>
  <c r="AB262" i="5"/>
  <c r="AB298" i="5"/>
  <c r="F451" i="5"/>
  <c r="R453" i="5"/>
  <c r="J453" i="5"/>
  <c r="H453" i="5"/>
  <c r="F453" i="5"/>
  <c r="H107" i="5"/>
  <c r="I107" i="5"/>
  <c r="X107" i="5"/>
  <c r="R125" i="5"/>
  <c r="AB1447" i="5"/>
  <c r="S1447" i="5"/>
  <c r="F43" i="5"/>
  <c r="R22" i="5"/>
  <c r="J59" i="5"/>
  <c r="F63" i="5"/>
  <c r="I70" i="5"/>
  <c r="H87" i="5"/>
  <c r="R90" i="5"/>
  <c r="AB114" i="5"/>
  <c r="R123" i="5"/>
  <c r="H167" i="5"/>
  <c r="R167" i="5"/>
  <c r="H187" i="5"/>
  <c r="X187" i="5"/>
  <c r="R187" i="5"/>
  <c r="I187" i="5"/>
  <c r="I275" i="5"/>
  <c r="F275" i="5"/>
  <c r="I361" i="5"/>
  <c r="J361" i="5"/>
  <c r="H361" i="5"/>
  <c r="F361" i="5"/>
  <c r="I479" i="5"/>
  <c r="H479" i="5"/>
  <c r="X479" i="5"/>
  <c r="F574" i="5"/>
  <c r="S641" i="5"/>
  <c r="R59"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X392"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X527" i="5"/>
  <c r="I527" i="5"/>
  <c r="I543" i="5"/>
  <c r="X543" i="5"/>
  <c r="AB560" i="5"/>
  <c r="R584" i="5"/>
  <c r="F584" i="5"/>
  <c r="AB595" i="5"/>
  <c r="I674" i="5"/>
  <c r="R674" i="5"/>
  <c r="F674" i="5"/>
  <c r="S722" i="5"/>
  <c r="S832" i="5"/>
  <c r="AB875" i="5"/>
  <c r="X875" i="5"/>
  <c r="AB907" i="5"/>
  <c r="S907" i="5"/>
  <c r="S919" i="5"/>
  <c r="AB942" i="5"/>
  <c r="J942" i="5"/>
  <c r="H974" i="5"/>
  <c r="AB974" i="5"/>
  <c r="AB990" i="5"/>
  <c r="S990" i="5"/>
  <c r="S1128" i="5"/>
  <c r="R1210" i="5"/>
  <c r="J1210" i="5"/>
  <c r="I1210" i="5"/>
  <c r="H1210" i="5"/>
  <c r="R271" i="5"/>
  <c r="X604" i="5"/>
  <c r="R604" i="5"/>
  <c r="R644" i="5"/>
  <c r="I722" i="5"/>
  <c r="J722" i="5"/>
  <c r="F788" i="5"/>
  <c r="X788" i="5"/>
  <c r="R851" i="5"/>
  <c r="AB851" i="5"/>
  <c r="S916" i="5"/>
  <c r="S979" i="5"/>
  <c r="X982"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X175" i="5"/>
  <c r="I255" i="5"/>
  <c r="X616" i="5"/>
  <c r="R616" i="5"/>
  <c r="S639" i="5"/>
  <c r="S649" i="5"/>
  <c r="R685" i="5"/>
  <c r="H685" i="5"/>
  <c r="S733" i="5"/>
  <c r="F768" i="5"/>
  <c r="X768" i="5"/>
  <c r="F786" i="5"/>
  <c r="X786" i="5"/>
  <c r="AB836" i="5"/>
  <c r="X836" i="5"/>
  <c r="S911" i="5"/>
  <c r="S927" i="5"/>
  <c r="S938" i="5"/>
  <c r="S976" i="5"/>
  <c r="AB1014" i="5"/>
  <c r="S1014" i="5"/>
  <c r="H1075" i="5"/>
  <c r="F1075" i="5"/>
  <c r="F1083" i="5"/>
  <c r="H1083" i="5"/>
  <c r="H174" i="5"/>
  <c r="AB207" i="5"/>
  <c r="AB215" i="5"/>
  <c r="J263" i="5"/>
  <c r="AB282" i="5"/>
  <c r="AB356" i="5"/>
  <c r="AB451" i="5"/>
  <c r="F480" i="5"/>
  <c r="X652" i="5"/>
  <c r="S711" i="5"/>
  <c r="S756" i="5"/>
  <c r="I786" i="5"/>
  <c r="S823" i="5"/>
  <c r="H840" i="5"/>
  <c r="F840" i="5"/>
  <c r="S859" i="5"/>
  <c r="AB869" i="5"/>
  <c r="F869" i="5"/>
  <c r="AB948" i="5"/>
  <c r="S948" i="5"/>
  <c r="X1011" i="5"/>
  <c r="F1011" i="5"/>
  <c r="AB567" i="5"/>
  <c r="X656" i="5"/>
  <c r="R656"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X1031" i="5"/>
  <c r="F1031" i="5"/>
  <c r="S1092" i="5"/>
  <c r="AB1107" i="5"/>
  <c r="S1112" i="5"/>
  <c r="F1169" i="5"/>
  <c r="I1169" i="5"/>
  <c r="AB1325" i="5"/>
  <c r="S1368" i="5"/>
  <c r="AB1705" i="5"/>
  <c r="X1717"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X700" i="5"/>
  <c r="S702" i="5"/>
  <c r="H707" i="5"/>
  <c r="X720" i="5"/>
  <c r="J730" i="5"/>
  <c r="I732" i="5"/>
  <c r="AB741" i="5"/>
  <c r="S754" i="5"/>
  <c r="S774" i="5"/>
  <c r="X807" i="5"/>
  <c r="X813" i="5"/>
  <c r="S835" i="5"/>
  <c r="S841" i="5"/>
  <c r="S862" i="5"/>
  <c r="S864" i="5"/>
  <c r="S873" i="5"/>
  <c r="F889" i="5"/>
  <c r="AB898" i="5"/>
  <c r="S931" i="5"/>
  <c r="S936" i="5"/>
  <c r="AB946" i="5"/>
  <c r="S988" i="5"/>
  <c r="S1074" i="5"/>
  <c r="S1084" i="5"/>
  <c r="S1096" i="5"/>
  <c r="H1102" i="5"/>
  <c r="X1102" i="5"/>
  <c r="H1136" i="5"/>
  <c r="X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X1082" i="5"/>
  <c r="F1082" i="5"/>
  <c r="S1099" i="5"/>
  <c r="AB1103" i="5"/>
  <c r="H1111" i="5"/>
  <c r="AB1118" i="5"/>
  <c r="AB1157" i="5"/>
  <c r="S1157" i="5"/>
  <c r="AB1233" i="5"/>
  <c r="X1233" i="5"/>
  <c r="AB1320" i="5"/>
  <c r="H1320" i="5"/>
  <c r="AB1352" i="5"/>
  <c r="R1352" i="5"/>
  <c r="J1369" i="5"/>
  <c r="R1369" i="5"/>
  <c r="H1369" i="5"/>
  <c r="AB1385" i="5"/>
  <c r="R1385" i="5"/>
  <c r="R1506" i="5"/>
  <c r="F1506" i="5"/>
  <c r="AB835" i="5"/>
  <c r="S889" i="5"/>
  <c r="AB986" i="5"/>
  <c r="AB1034" i="5"/>
  <c r="AB1106" i="5"/>
  <c r="H1127" i="5"/>
  <c r="F1127" i="5"/>
  <c r="S1141" i="5"/>
  <c r="H1157" i="5"/>
  <c r="X1157" i="5"/>
  <c r="AB609" i="5"/>
  <c r="AB622" i="5"/>
  <c r="S647" i="5"/>
  <c r="AB662" i="5"/>
  <c r="AB671" i="5"/>
  <c r="S703" i="5"/>
  <c r="AB708" i="5"/>
  <c r="F712" i="5"/>
  <c r="S721" i="5"/>
  <c r="AB732" i="5"/>
  <c r="S734" i="5"/>
  <c r="S737" i="5"/>
  <c r="AB744" i="5"/>
  <c r="AB782" i="5"/>
  <c r="X809" i="5"/>
  <c r="AB833" i="5"/>
  <c r="AB881" i="5"/>
  <c r="AB890" i="5"/>
  <c r="AB899" i="5"/>
  <c r="S904" i="5"/>
  <c r="F940" i="5"/>
  <c r="AB944" i="5"/>
  <c r="X991" i="5"/>
  <c r="AB1038" i="5"/>
  <c r="S1091" i="5"/>
  <c r="X1094"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X1497" i="5"/>
  <c r="J1539" i="5"/>
  <c r="I1539" i="5"/>
  <c r="AB1554" i="5"/>
  <c r="S1628" i="5"/>
  <c r="X1661" i="5"/>
  <c r="F1661" i="5"/>
  <c r="I1889" i="5"/>
  <c r="J1889" i="5"/>
  <c r="S1178" i="5"/>
  <c r="S1388" i="5"/>
  <c r="S1819" i="5"/>
  <c r="F1968" i="5"/>
  <c r="S1019" i="5"/>
  <c r="S1032" i="5"/>
  <c r="S1054" i="5"/>
  <c r="S1063" i="5"/>
  <c r="S1071" i="5"/>
  <c r="S1076" i="5"/>
  <c r="AB1090" i="5"/>
  <c r="S1131" i="5"/>
  <c r="AB1145" i="5"/>
  <c r="R1148" i="5"/>
  <c r="X1161"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X1917" i="5"/>
  <c r="AB1923" i="5"/>
  <c r="S1923" i="5"/>
  <c r="S2026" i="5"/>
  <c r="AB1050" i="5"/>
  <c r="AB1131" i="5"/>
  <c r="AB1194" i="5"/>
  <c r="S1209" i="5"/>
  <c r="X1245" i="5"/>
  <c r="S1252" i="5"/>
  <c r="S1269" i="5"/>
  <c r="S1272" i="5"/>
  <c r="AB1281" i="5"/>
  <c r="AB1300" i="5"/>
  <c r="J1313" i="5"/>
  <c r="S1332" i="5"/>
  <c r="AB1348" i="5"/>
  <c r="S1370" i="5"/>
  <c r="I1406" i="5"/>
  <c r="H1406" i="5"/>
  <c r="R1450" i="5"/>
  <c r="X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X1511" i="5"/>
  <c r="AB1539" i="5"/>
  <c r="S1556" i="5"/>
  <c r="AB1561" i="5"/>
  <c r="S1608" i="5"/>
  <c r="AB1633" i="5"/>
  <c r="AB1640" i="5"/>
  <c r="AB1680" i="5"/>
  <c r="X1680" i="5"/>
  <c r="S1782" i="5"/>
  <c r="AB1851" i="5"/>
  <c r="R1957" i="5"/>
  <c r="X1957" i="5"/>
  <c r="I1957" i="5"/>
  <c r="J1957" i="5"/>
  <c r="AB1960" i="5"/>
  <c r="I2037" i="5"/>
  <c r="R2037" i="5"/>
  <c r="H2037" i="5"/>
  <c r="F2037" i="5"/>
  <c r="X2037" i="5"/>
  <c r="J2037" i="5"/>
  <c r="S2206" i="5"/>
  <c r="AB2236" i="5"/>
  <c r="S2236" i="5"/>
  <c r="AB1209" i="5"/>
  <c r="S1277" i="5"/>
  <c r="J1524" i="5"/>
  <c r="R1524" i="5"/>
  <c r="X1637" i="5"/>
  <c r="F1637" i="5"/>
  <c r="S1660" i="5"/>
  <c r="X1677"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X1237" i="5"/>
  <c r="H1245" i="5"/>
  <c r="I1246" i="5"/>
  <c r="S1250" i="5"/>
  <c r="S1253" i="5"/>
  <c r="S1281" i="5"/>
  <c r="AB1301" i="5"/>
  <c r="I1305" i="5"/>
  <c r="AB1309" i="5"/>
  <c r="S1333" i="5"/>
  <c r="S1344" i="5"/>
  <c r="AB1349" i="5"/>
  <c r="AB1382" i="5"/>
  <c r="AB1393" i="5"/>
  <c r="AB1397" i="5"/>
  <c r="AB1454" i="5"/>
  <c r="H1470" i="5"/>
  <c r="F1470" i="5"/>
  <c r="AB1491" i="5"/>
  <c r="X1499"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X2009" i="5"/>
  <c r="F2053" i="5"/>
  <c r="X2065" i="5"/>
  <c r="R2065" i="5"/>
  <c r="J2065" i="5"/>
  <c r="H2065" i="5"/>
  <c r="F2184" i="5"/>
  <c r="F2257" i="5"/>
  <c r="X2350" i="5"/>
  <c r="J2350" i="5"/>
  <c r="F2350" i="5"/>
  <c r="AB1660" i="5"/>
  <c r="X1696" i="5"/>
  <c r="AB1746" i="5"/>
  <c r="AB1819" i="5"/>
  <c r="I2021" i="5"/>
  <c r="R2021" i="5"/>
  <c r="S2252" i="5"/>
  <c r="AB2252" i="5"/>
  <c r="S2342" i="5"/>
  <c r="S2379" i="5"/>
  <c r="AB2379" i="5"/>
  <c r="AB2401" i="5"/>
  <c r="AB1551" i="5"/>
  <c r="AB1553" i="5"/>
  <c r="AB1602" i="5"/>
  <c r="AB1636" i="5"/>
  <c r="AB1637" i="5"/>
  <c r="AB1677" i="5"/>
  <c r="AB1871" i="5"/>
  <c r="S1874" i="5"/>
  <c r="X1877" i="5"/>
  <c r="AB1880" i="5"/>
  <c r="S1903" i="5"/>
  <c r="X1913" i="5"/>
  <c r="AB1936" i="5"/>
  <c r="X1953" i="5"/>
  <c r="S2010" i="5"/>
  <c r="AB2048" i="5"/>
  <c r="X2185" i="5"/>
  <c r="F2185" i="5"/>
  <c r="I2185" i="5"/>
  <c r="H2185" i="5"/>
  <c r="S2352" i="5"/>
  <c r="R2453" i="5"/>
  <c r="X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X2324" i="5"/>
  <c r="R2340" i="5"/>
  <c r="F2340" i="5"/>
  <c r="R2373" i="5"/>
  <c r="J2373" i="5"/>
  <c r="I2373" i="5"/>
  <c r="X2373" i="5"/>
  <c r="AB1831" i="5"/>
  <c r="S1834" i="5"/>
  <c r="AB1864" i="5"/>
  <c r="R1890" i="5"/>
  <c r="S2018" i="5"/>
  <c r="S2031" i="5"/>
  <c r="S2035" i="5"/>
  <c r="I2245" i="5"/>
  <c r="R2245" i="5"/>
  <c r="J2245" i="5"/>
  <c r="H2245" i="5"/>
  <c r="F2245" i="5"/>
  <c r="X2245" i="5"/>
  <c r="I2273" i="5"/>
  <c r="H2273" i="5"/>
  <c r="F2356" i="5"/>
  <c r="R2356" i="5"/>
  <c r="X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X2436" i="5"/>
  <c r="AB2439" i="5"/>
  <c r="S2079" i="5"/>
  <c r="S2100" i="5"/>
  <c r="S2172" i="5"/>
  <c r="I2194" i="5"/>
  <c r="S2220" i="5"/>
  <c r="S2222" i="5"/>
  <c r="S2250" i="5"/>
  <c r="I2282" i="5"/>
  <c r="S2308" i="5"/>
  <c r="S2321" i="5"/>
  <c r="S2334" i="5"/>
  <c r="S2392" i="5"/>
  <c r="S2407" i="5"/>
  <c r="S2412" i="5"/>
  <c r="S2432" i="5"/>
  <c r="J2457" i="5"/>
  <c r="S2464" i="5"/>
  <c r="AB1947" i="5"/>
  <c r="AB1959" i="5"/>
  <c r="AB1968" i="5"/>
  <c r="AB1976" i="5"/>
  <c r="X2001"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X61" i="5"/>
  <c r="R73" i="5"/>
  <c r="X73" i="5"/>
  <c r="I73" i="5"/>
  <c r="F109" i="5"/>
  <c r="R109" i="5"/>
  <c r="R133" i="5"/>
  <c r="F133" i="5"/>
  <c r="F169" i="5"/>
  <c r="R169" i="5"/>
  <c r="X169" i="5"/>
  <c r="H195" i="5"/>
  <c r="F195" i="5"/>
  <c r="X195" i="5"/>
  <c r="R195" i="5"/>
  <c r="I195" i="5"/>
  <c r="J195" i="5"/>
  <c r="H67" i="5"/>
  <c r="R67" i="5"/>
  <c r="J67" i="5"/>
  <c r="X67" i="5"/>
  <c r="I67" i="5"/>
  <c r="F67" i="5"/>
  <c r="H19" i="5"/>
  <c r="R19" i="5"/>
  <c r="J19" i="5"/>
  <c r="X19" i="5"/>
  <c r="H35" i="5"/>
  <c r="X35" i="5"/>
  <c r="R35" i="5"/>
  <c r="J35" i="5"/>
  <c r="I35" i="5"/>
  <c r="F35" i="5"/>
  <c r="H139" i="5"/>
  <c r="R139" i="5"/>
  <c r="J139" i="5"/>
  <c r="I139" i="5"/>
  <c r="X139" i="5"/>
  <c r="F139" i="5"/>
  <c r="X193" i="5"/>
  <c r="F193" i="5"/>
  <c r="H227" i="5"/>
  <c r="X227" i="5"/>
  <c r="R227" i="5"/>
  <c r="F227" i="5"/>
  <c r="J227" i="5"/>
  <c r="I227" i="5"/>
  <c r="R41" i="5"/>
  <c r="X41" i="5"/>
  <c r="I41" i="5"/>
  <c r="H143" i="5"/>
  <c r="R143" i="5"/>
  <c r="J143" i="5"/>
  <c r="F143" i="5"/>
  <c r="I143" i="5"/>
  <c r="X143" i="5"/>
  <c r="F177" i="5"/>
  <c r="X177" i="5"/>
  <c r="R177" i="5"/>
  <c r="H183" i="5"/>
  <c r="F183" i="5"/>
  <c r="X183" i="5"/>
  <c r="I183" i="5"/>
  <c r="R183" i="5"/>
  <c r="J183" i="5"/>
  <c r="R241" i="5"/>
  <c r="F241" i="5"/>
  <c r="H247" i="5"/>
  <c r="I247" i="5"/>
  <c r="X247" i="5"/>
  <c r="F247" i="5"/>
  <c r="R247" i="5"/>
  <c r="J247" i="5"/>
  <c r="H259" i="5"/>
  <c r="X259" i="5"/>
  <c r="R259" i="5"/>
  <c r="J259" i="5"/>
  <c r="I259" i="5"/>
  <c r="F259" i="5"/>
  <c r="F173" i="5"/>
  <c r="R173" i="5"/>
  <c r="R93" i="5"/>
  <c r="I93" i="5"/>
  <c r="X93" i="5"/>
  <c r="H99" i="5"/>
  <c r="R99" i="5"/>
  <c r="J99" i="5"/>
  <c r="X99" i="5"/>
  <c r="I99" i="5"/>
  <c r="F99" i="5"/>
  <c r="H135" i="5"/>
  <c r="F135" i="5"/>
  <c r="R135" i="5"/>
  <c r="J135" i="5"/>
  <c r="I135" i="5"/>
  <c r="X135" i="5"/>
  <c r="H159" i="5"/>
  <c r="X159" i="5"/>
  <c r="R159" i="5"/>
  <c r="J159" i="5"/>
  <c r="I159" i="5"/>
  <c r="F159" i="5"/>
  <c r="I373" i="5"/>
  <c r="R373" i="5"/>
  <c r="J373" i="5"/>
  <c r="H373" i="5"/>
  <c r="F373" i="5"/>
  <c r="H27" i="5"/>
  <c r="X27" i="5"/>
  <c r="R27" i="5"/>
  <c r="J27" i="5"/>
  <c r="H83" i="5"/>
  <c r="R83" i="5"/>
  <c r="J83" i="5"/>
  <c r="I83" i="5"/>
  <c r="F83" i="5"/>
  <c r="X83" i="5"/>
  <c r="H51" i="5"/>
  <c r="R51" i="5"/>
  <c r="J51" i="5"/>
  <c r="X51" i="5"/>
  <c r="I51" i="5"/>
  <c r="F51" i="5"/>
  <c r="R77" i="5"/>
  <c r="I77" i="5"/>
  <c r="X77" i="5"/>
  <c r="R89" i="5"/>
  <c r="X89" i="5"/>
  <c r="I89" i="5"/>
  <c r="X129" i="5"/>
  <c r="F129" i="5"/>
  <c r="H199" i="5"/>
  <c r="R199" i="5"/>
  <c r="J199" i="5"/>
  <c r="I199" i="5"/>
  <c r="F199" i="5"/>
  <c r="X199" i="5"/>
  <c r="H131" i="5"/>
  <c r="F131" i="5"/>
  <c r="X131" i="5"/>
  <c r="I131" i="5"/>
  <c r="R131" i="5"/>
  <c r="J131" i="5"/>
  <c r="H21" i="5"/>
  <c r="J21" i="5"/>
  <c r="R57" i="5"/>
  <c r="X57" i="5"/>
  <c r="I57" i="5"/>
  <c r="F105" i="5"/>
  <c r="R105" i="5"/>
  <c r="X105" i="5"/>
  <c r="H119" i="5"/>
  <c r="F119" i="5"/>
  <c r="I119" i="5"/>
  <c r="X119" i="5"/>
  <c r="R119" i="5"/>
  <c r="J119" i="5"/>
  <c r="R197" i="5"/>
  <c r="F197" i="5"/>
  <c r="H223" i="5"/>
  <c r="R223" i="5"/>
  <c r="J223" i="5"/>
  <c r="F223" i="5"/>
  <c r="I223" i="5"/>
  <c r="X223" i="5"/>
  <c r="R229" i="5"/>
  <c r="F229" i="5"/>
  <c r="X229" i="5"/>
  <c r="R337" i="5"/>
  <c r="J337" i="5"/>
  <c r="H337" i="5"/>
  <c r="F337" i="5"/>
  <c r="X337" i="5"/>
  <c r="H31" i="5"/>
  <c r="J31" i="5"/>
  <c r="X31" i="5"/>
  <c r="I31" i="5"/>
  <c r="F31" i="5"/>
  <c r="F113" i="5"/>
  <c r="X113" i="5"/>
  <c r="R113" i="5"/>
  <c r="H155" i="5"/>
  <c r="R155" i="5"/>
  <c r="J155" i="5"/>
  <c r="I155" i="5"/>
  <c r="X155" i="5"/>
  <c r="F155" i="5"/>
  <c r="H203" i="5"/>
  <c r="R203" i="5"/>
  <c r="J203" i="5"/>
  <c r="I203" i="5"/>
  <c r="X203" i="5"/>
  <c r="F203" i="5"/>
  <c r="R249" i="5"/>
  <c r="F249" i="5"/>
  <c r="J29" i="5"/>
  <c r="I37" i="5"/>
  <c r="R39" i="5"/>
  <c r="I53" i="5"/>
  <c r="R55" i="5"/>
  <c r="I69" i="5"/>
  <c r="I85" i="5"/>
  <c r="AB140" i="5"/>
  <c r="AB156" i="5"/>
  <c r="AB160" i="5"/>
  <c r="R179" i="5"/>
  <c r="AB204" i="5"/>
  <c r="AB211" i="5"/>
  <c r="R231" i="5"/>
  <c r="H267" i="5"/>
  <c r="R267" i="5"/>
  <c r="J267" i="5"/>
  <c r="F267" i="5"/>
  <c r="R289" i="5"/>
  <c r="F289" i="5"/>
  <c r="X289" i="5"/>
  <c r="H295" i="5"/>
  <c r="F295" i="5"/>
  <c r="X295" i="5"/>
  <c r="R295" i="5"/>
  <c r="J321" i="5"/>
  <c r="H321" i="5"/>
  <c r="F321" i="5"/>
  <c r="I347" i="5"/>
  <c r="F347" i="5"/>
  <c r="R360" i="5"/>
  <c r="F360" i="5"/>
  <c r="X404" i="5"/>
  <c r="R404" i="5"/>
  <c r="I404" i="5"/>
  <c r="I437" i="5"/>
  <c r="R437" i="5"/>
  <c r="J437" i="5"/>
  <c r="H437" i="5"/>
  <c r="X444" i="5"/>
  <c r="R444" i="5"/>
  <c r="I444" i="5"/>
  <c r="H444" i="5"/>
  <c r="X448" i="5"/>
  <c r="I448" i="5"/>
  <c r="H448" i="5"/>
  <c r="F448" i="5"/>
  <c r="AB455" i="5"/>
  <c r="I457" i="5"/>
  <c r="R457" i="5"/>
  <c r="J457" i="5"/>
  <c r="F457" i="5"/>
  <c r="X457" i="5"/>
  <c r="J492" i="5"/>
  <c r="H492" i="5"/>
  <c r="R492" i="5"/>
  <c r="X548"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X389" i="5"/>
  <c r="H404" i="5"/>
  <c r="I421" i="5"/>
  <c r="R421" i="5"/>
  <c r="J421" i="5"/>
  <c r="H421" i="5"/>
  <c r="X428" i="5"/>
  <c r="R428" i="5"/>
  <c r="I428" i="5"/>
  <c r="H428" i="5"/>
  <c r="X432" i="5"/>
  <c r="I432" i="5"/>
  <c r="H432" i="5"/>
  <c r="F432" i="5"/>
  <c r="F437" i="5"/>
  <c r="X620" i="5"/>
  <c r="R620" i="5"/>
  <c r="J620" i="5"/>
  <c r="F620" i="5"/>
  <c r="AB307" i="5"/>
  <c r="I341" i="5"/>
  <c r="R341" i="5"/>
  <c r="J341" i="5"/>
  <c r="H341" i="5"/>
  <c r="F341" i="5"/>
  <c r="I397" i="5"/>
  <c r="R397" i="5"/>
  <c r="J397" i="5"/>
  <c r="H397" i="5"/>
  <c r="F397" i="5"/>
  <c r="X397" i="5"/>
  <c r="R42" i="5"/>
  <c r="H46" i="5"/>
  <c r="H62" i="5"/>
  <c r="X45" i="5"/>
  <c r="J47" i="5"/>
  <c r="X55" i="5"/>
  <c r="I62" i="5"/>
  <c r="J63" i="5"/>
  <c r="I78" i="5"/>
  <c r="J79" i="5"/>
  <c r="I94" i="5"/>
  <c r="J95" i="5"/>
  <c r="AB118" i="5"/>
  <c r="AB130" i="5"/>
  <c r="H142" i="5"/>
  <c r="J147" i="5"/>
  <c r="H158" i="5"/>
  <c r="X179" i="5"/>
  <c r="AB182" i="5"/>
  <c r="AB194" i="5"/>
  <c r="H235" i="5"/>
  <c r="R235" i="5"/>
  <c r="X263" i="5"/>
  <c r="J295" i="5"/>
  <c r="H299" i="5"/>
  <c r="I299" i="5"/>
  <c r="F299" i="5"/>
  <c r="X299" i="5"/>
  <c r="AB315" i="5"/>
  <c r="R325" i="5"/>
  <c r="J325" i="5"/>
  <c r="H325" i="5"/>
  <c r="AB330" i="5"/>
  <c r="I348" i="5"/>
  <c r="R348" i="5"/>
  <c r="H348" i="5"/>
  <c r="F348" i="5"/>
  <c r="I353" i="5"/>
  <c r="R353" i="5"/>
  <c r="J353" i="5"/>
  <c r="H353" i="5"/>
  <c r="F353" i="5"/>
  <c r="R356" i="5"/>
  <c r="I356" i="5"/>
  <c r="I380" i="5"/>
  <c r="R380" i="5"/>
  <c r="F380" i="5"/>
  <c r="AB395" i="5"/>
  <c r="X400" i="5"/>
  <c r="H400" i="5"/>
  <c r="F400" i="5"/>
  <c r="I409" i="5"/>
  <c r="J409" i="5"/>
  <c r="H409" i="5"/>
  <c r="F409" i="5"/>
  <c r="X409" i="5"/>
  <c r="X421" i="5"/>
  <c r="F428" i="5"/>
  <c r="I445" i="5"/>
  <c r="R445" i="5"/>
  <c r="J445" i="5"/>
  <c r="H445" i="5"/>
  <c r="R516" i="5"/>
  <c r="H516" i="5"/>
  <c r="R532" i="5"/>
  <c r="H532" i="5"/>
  <c r="X660" i="5"/>
  <c r="R660" i="5"/>
  <c r="F660" i="5"/>
  <c r="AB867" i="5"/>
  <c r="J867" i="5"/>
  <c r="S1003" i="5"/>
  <c r="AB1003" i="5"/>
  <c r="H219" i="5"/>
  <c r="I219" i="5"/>
  <c r="X219" i="5"/>
  <c r="AB290" i="5"/>
  <c r="I349" i="5"/>
  <c r="J349" i="5"/>
  <c r="H349" i="5"/>
  <c r="F349" i="5"/>
  <c r="X349" i="5"/>
  <c r="I381" i="5"/>
  <c r="J381" i="5"/>
  <c r="H381" i="5"/>
  <c r="F381" i="5"/>
  <c r="X381" i="5"/>
  <c r="X408" i="5"/>
  <c r="I408" i="5"/>
  <c r="H408" i="5"/>
  <c r="F408" i="5"/>
  <c r="I425" i="5"/>
  <c r="J425" i="5"/>
  <c r="H425" i="5"/>
  <c r="F425" i="5"/>
  <c r="X425" i="5"/>
  <c r="R58" i="5"/>
  <c r="X23" i="5"/>
  <c r="J25" i="5"/>
  <c r="AB26" i="5"/>
  <c r="X39" i="5"/>
  <c r="I46" i="5"/>
  <c r="AB22" i="5"/>
  <c r="F23" i="5"/>
  <c r="I24" i="5"/>
  <c r="R25" i="5"/>
  <c r="H34" i="5"/>
  <c r="F39" i="5"/>
  <c r="I45" i="5"/>
  <c r="R47" i="5"/>
  <c r="H50" i="5"/>
  <c r="F55" i="5"/>
  <c r="R63" i="5"/>
  <c r="H66" i="5"/>
  <c r="R79" i="5"/>
  <c r="H82" i="5"/>
  <c r="R95" i="5"/>
  <c r="H98" i="5"/>
  <c r="AB108" i="5"/>
  <c r="X111" i="5"/>
  <c r="AB124" i="5"/>
  <c r="AB128" i="5"/>
  <c r="X137" i="5"/>
  <c r="AB146" i="5"/>
  <c r="R147" i="5"/>
  <c r="X166" i="5"/>
  <c r="X167" i="5"/>
  <c r="AB172" i="5"/>
  <c r="F179" i="5"/>
  <c r="AB188" i="5"/>
  <c r="AB192" i="5"/>
  <c r="AB206" i="5"/>
  <c r="AB214" i="5"/>
  <c r="AB226" i="5"/>
  <c r="X231" i="5"/>
  <c r="J261" i="5"/>
  <c r="F263" i="5"/>
  <c r="H271" i="5"/>
  <c r="J271" i="5"/>
  <c r="I271" i="5"/>
  <c r="R273" i="5"/>
  <c r="F273" i="5"/>
  <c r="X273" i="5"/>
  <c r="R285" i="5"/>
  <c r="F285" i="5"/>
  <c r="H291" i="5"/>
  <c r="R291" i="5"/>
  <c r="J291" i="5"/>
  <c r="I291" i="5"/>
  <c r="AB294" i="5"/>
  <c r="J304" i="5"/>
  <c r="I304" i="5"/>
  <c r="H304" i="5"/>
  <c r="AB337" i="5"/>
  <c r="H356" i="5"/>
  <c r="AB383" i="5"/>
  <c r="I400" i="5"/>
  <c r="I405" i="5"/>
  <c r="R405" i="5"/>
  <c r="J405" i="5"/>
  <c r="H405" i="5"/>
  <c r="R409" i="5"/>
  <c r="X412" i="5"/>
  <c r="R412" i="5"/>
  <c r="I412" i="5"/>
  <c r="H412" i="5"/>
  <c r="X416" i="5"/>
  <c r="I416" i="5"/>
  <c r="H416" i="5"/>
  <c r="F416" i="5"/>
  <c r="F421" i="5"/>
  <c r="I433" i="5"/>
  <c r="J433" i="5"/>
  <c r="H433" i="5"/>
  <c r="F433" i="5"/>
  <c r="X433" i="5"/>
  <c r="X445" i="5"/>
  <c r="I449" i="5"/>
  <c r="R449" i="5"/>
  <c r="J449" i="5"/>
  <c r="H449" i="5"/>
  <c r="F449" i="5"/>
  <c r="X449" i="5"/>
  <c r="AB471" i="5"/>
  <c r="AB477" i="5"/>
  <c r="AB529" i="5"/>
  <c r="R606" i="5"/>
  <c r="F606" i="5"/>
  <c r="J642" i="5"/>
  <c r="R642" i="5"/>
  <c r="F642" i="5"/>
  <c r="H844" i="5"/>
  <c r="J844" i="5"/>
  <c r="AB266" i="5"/>
  <c r="I98" i="5"/>
  <c r="F111" i="5"/>
  <c r="AB134" i="5"/>
  <c r="F137" i="5"/>
  <c r="F141" i="5"/>
  <c r="AB142" i="5"/>
  <c r="X145" i="5"/>
  <c r="X161" i="5"/>
  <c r="F167" i="5"/>
  <c r="AB198" i="5"/>
  <c r="F205" i="5"/>
  <c r="F213" i="5"/>
  <c r="F219" i="5"/>
  <c r="F231" i="5"/>
  <c r="F253" i="5"/>
  <c r="X255" i="5"/>
  <c r="X267" i="5"/>
  <c r="H283" i="5"/>
  <c r="J283" i="5"/>
  <c r="I283" i="5"/>
  <c r="F283" i="5"/>
  <c r="X283" i="5"/>
  <c r="AB306" i="5"/>
  <c r="AB323" i="5"/>
  <c r="I345" i="5"/>
  <c r="R345" i="5"/>
  <c r="J345" i="5"/>
  <c r="H345" i="5"/>
  <c r="AB349" i="5"/>
  <c r="AB381" i="5"/>
  <c r="I385" i="5"/>
  <c r="R385" i="5"/>
  <c r="J385" i="5"/>
  <c r="H385" i="5"/>
  <c r="F385" i="5"/>
  <c r="X385" i="5"/>
  <c r="I429" i="5"/>
  <c r="R429" i="5"/>
  <c r="J429" i="5"/>
  <c r="H429" i="5"/>
  <c r="X436" i="5"/>
  <c r="R436" i="5"/>
  <c r="I436" i="5"/>
  <c r="H436" i="5"/>
  <c r="X440" i="5"/>
  <c r="I440" i="5"/>
  <c r="H440" i="5"/>
  <c r="F440" i="5"/>
  <c r="R456" i="5"/>
  <c r="I456" i="5"/>
  <c r="H456" i="5"/>
  <c r="R760" i="5"/>
  <c r="I760" i="5"/>
  <c r="F760" i="5"/>
  <c r="X760" i="5"/>
  <c r="R317" i="5"/>
  <c r="J317" i="5"/>
  <c r="H317" i="5"/>
  <c r="X33" i="5"/>
  <c r="I34" i="5"/>
  <c r="X49" i="5"/>
  <c r="I50" i="5"/>
  <c r="X65" i="5"/>
  <c r="I66" i="5"/>
  <c r="X81" i="5"/>
  <c r="I82" i="5"/>
  <c r="I23" i="5"/>
  <c r="I33" i="5"/>
  <c r="I39" i="5"/>
  <c r="I49" i="5"/>
  <c r="I55" i="5"/>
  <c r="F59" i="5"/>
  <c r="I65" i="5"/>
  <c r="F75" i="5"/>
  <c r="I81" i="5"/>
  <c r="I97" i="5"/>
  <c r="F101" i="5"/>
  <c r="F107" i="5"/>
  <c r="X110" i="5"/>
  <c r="F123" i="5"/>
  <c r="F127" i="5"/>
  <c r="AB138" i="5"/>
  <c r="AB154" i="5"/>
  <c r="AB158" i="5"/>
  <c r="F161" i="5"/>
  <c r="F165" i="5"/>
  <c r="F171" i="5"/>
  <c r="I179" i="5"/>
  <c r="F187" i="5"/>
  <c r="AB202" i="5"/>
  <c r="AB223" i="5"/>
  <c r="I231" i="5"/>
  <c r="AB238" i="5"/>
  <c r="X245" i="5"/>
  <c r="AB246" i="5"/>
  <c r="F255" i="5"/>
  <c r="R257" i="5"/>
  <c r="F257" i="5"/>
  <c r="AB259" i="5"/>
  <c r="AB274" i="5"/>
  <c r="H275" i="5"/>
  <c r="X275" i="5"/>
  <c r="R275" i="5"/>
  <c r="J275" i="5"/>
  <c r="J313" i="5"/>
  <c r="H313" i="5"/>
  <c r="F313" i="5"/>
  <c r="R333" i="5"/>
  <c r="J333" i="5"/>
  <c r="H333" i="5"/>
  <c r="I357" i="5"/>
  <c r="R357" i="5"/>
  <c r="J357" i="5"/>
  <c r="H357" i="5"/>
  <c r="R364" i="5"/>
  <c r="R368" i="5"/>
  <c r="F368" i="5"/>
  <c r="X396" i="5"/>
  <c r="R396" i="5"/>
  <c r="I396" i="5"/>
  <c r="H396" i="5"/>
  <c r="F396" i="5"/>
  <c r="I417" i="5"/>
  <c r="J417" i="5"/>
  <c r="H417" i="5"/>
  <c r="F417" i="5"/>
  <c r="X417" i="5"/>
  <c r="X429" i="5"/>
  <c r="F436" i="5"/>
  <c r="F456" i="5"/>
  <c r="X511" i="5"/>
  <c r="H511" i="5"/>
  <c r="H523" i="5"/>
  <c r="X523" i="5"/>
  <c r="F523" i="5"/>
  <c r="R566" i="5"/>
  <c r="F566" i="5"/>
  <c r="J638" i="5"/>
  <c r="R638" i="5"/>
  <c r="F638" i="5"/>
  <c r="I726" i="5"/>
  <c r="F726" i="5"/>
  <c r="X726" i="5"/>
  <c r="I742" i="5"/>
  <c r="F742" i="5"/>
  <c r="X742" i="5"/>
  <c r="AB322" i="5"/>
  <c r="J23" i="5"/>
  <c r="AB32" i="5"/>
  <c r="J39" i="5"/>
  <c r="X53" i="5"/>
  <c r="J55" i="5"/>
  <c r="X69" i="5"/>
  <c r="X85" i="5"/>
  <c r="X95" i="5"/>
  <c r="R101" i="5"/>
  <c r="H110" i="5"/>
  <c r="I111" i="5"/>
  <c r="R145" i="5"/>
  <c r="X147"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X388" i="5"/>
  <c r="R388" i="5"/>
  <c r="I388" i="5"/>
  <c r="H388" i="5"/>
  <c r="F388" i="5"/>
  <c r="I401" i="5"/>
  <c r="H401" i="5"/>
  <c r="F401" i="5"/>
  <c r="X401" i="5"/>
  <c r="I413" i="5"/>
  <c r="R413" i="5"/>
  <c r="J413" i="5"/>
  <c r="H413" i="5"/>
  <c r="X420" i="5"/>
  <c r="R420" i="5"/>
  <c r="I420" i="5"/>
  <c r="H420" i="5"/>
  <c r="X424" i="5"/>
  <c r="I424" i="5"/>
  <c r="H424" i="5"/>
  <c r="F424" i="5"/>
  <c r="F429" i="5"/>
  <c r="I441" i="5"/>
  <c r="J441" i="5"/>
  <c r="H441" i="5"/>
  <c r="F441" i="5"/>
  <c r="X441" i="5"/>
  <c r="R448" i="5"/>
  <c r="AB545" i="5"/>
  <c r="J508" i="5"/>
  <c r="J540" i="5"/>
  <c r="R544" i="5"/>
  <c r="J544" i="5"/>
  <c r="H544" i="5"/>
  <c r="X564" i="5"/>
  <c r="F564" i="5"/>
  <c r="R564" i="5"/>
  <c r="AB611" i="5"/>
  <c r="AB623" i="5"/>
  <c r="S623" i="5"/>
  <c r="S655" i="5"/>
  <c r="I666" i="5"/>
  <c r="R666" i="5"/>
  <c r="J666" i="5"/>
  <c r="F666" i="5"/>
  <c r="X666" i="5"/>
  <c r="S704" i="5"/>
  <c r="AB704" i="5"/>
  <c r="I734" i="5"/>
  <c r="J734" i="5"/>
  <c r="F734" i="5"/>
  <c r="X734" i="5"/>
  <c r="AB752" i="5"/>
  <c r="R752" i="5"/>
  <c r="AB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X461" i="5"/>
  <c r="I472" i="5"/>
  <c r="AB489" i="5"/>
  <c r="AB501" i="5"/>
  <c r="AB505" i="5"/>
  <c r="AB513" i="5"/>
  <c r="AB521" i="5"/>
  <c r="AB537" i="5"/>
  <c r="H543" i="5"/>
  <c r="X547" i="5"/>
  <c r="R556" i="5"/>
  <c r="J556" i="5"/>
  <c r="H563" i="5"/>
  <c r="F563" i="5"/>
  <c r="X563" i="5"/>
  <c r="AB571" i="5"/>
  <c r="R626" i="5"/>
  <c r="F626" i="5"/>
  <c r="I658" i="5"/>
  <c r="R658" i="5"/>
  <c r="J658" i="5"/>
  <c r="F658" i="5"/>
  <c r="AB661" i="5"/>
  <c r="R683" i="5"/>
  <c r="H683" i="5"/>
  <c r="S724" i="5"/>
  <c r="AB724" i="5"/>
  <c r="H770" i="5"/>
  <c r="X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X507" i="5"/>
  <c r="H539" i="5"/>
  <c r="X539" i="5"/>
  <c r="H547" i="5"/>
  <c r="I551" i="5"/>
  <c r="H551" i="5"/>
  <c r="F551" i="5"/>
  <c r="X551" i="5"/>
  <c r="X552" i="5"/>
  <c r="F552" i="5"/>
  <c r="R552" i="5"/>
  <c r="X560" i="5"/>
  <c r="R560" i="5"/>
  <c r="J560" i="5"/>
  <c r="H560" i="5"/>
  <c r="AB563" i="5"/>
  <c r="R582" i="5"/>
  <c r="F582" i="5"/>
  <c r="X628" i="5"/>
  <c r="R628" i="5"/>
  <c r="J628" i="5"/>
  <c r="F628" i="5"/>
  <c r="AB631" i="5"/>
  <c r="I694" i="5"/>
  <c r="J694" i="5"/>
  <c r="F694" i="5"/>
  <c r="X694" i="5"/>
  <c r="J724" i="5"/>
  <c r="I724" i="5"/>
  <c r="F831" i="5"/>
  <c r="R831" i="5"/>
  <c r="H831" i="5"/>
  <c r="I453" i="5"/>
  <c r="X453" i="5"/>
  <c r="H512" i="5"/>
  <c r="R512" i="5"/>
  <c r="F512" i="5"/>
  <c r="R598" i="5"/>
  <c r="F598" i="5"/>
  <c r="R618" i="5"/>
  <c r="R691" i="5"/>
  <c r="H691" i="5"/>
  <c r="H814" i="5"/>
  <c r="X828" i="5"/>
  <c r="J828" i="5"/>
  <c r="H828" i="5"/>
  <c r="F828" i="5"/>
  <c r="S884"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X584" i="5"/>
  <c r="J584" i="5"/>
  <c r="R586" i="5"/>
  <c r="AB599" i="5"/>
  <c r="F618" i="5"/>
  <c r="X636" i="5"/>
  <c r="F636" i="5"/>
  <c r="R636" i="5"/>
  <c r="J636" i="5"/>
  <c r="AB651" i="5"/>
  <c r="S651" i="5"/>
  <c r="AB677" i="5"/>
  <c r="S698" i="5"/>
  <c r="S716" i="5"/>
  <c r="AB716" i="5"/>
  <c r="F736" i="5"/>
  <c r="J736" i="5"/>
  <c r="I736" i="5"/>
  <c r="X736" i="5"/>
  <c r="S746" i="5"/>
  <c r="R776" i="5"/>
  <c r="I776" i="5"/>
  <c r="F776" i="5"/>
  <c r="X776" i="5"/>
  <c r="H790" i="5"/>
  <c r="X790" i="5"/>
  <c r="J790" i="5"/>
  <c r="I790" i="5"/>
  <c r="F790" i="5"/>
  <c r="R933" i="5"/>
  <c r="J933" i="5"/>
  <c r="F933" i="5"/>
  <c r="AB955" i="5"/>
  <c r="S955" i="5"/>
  <c r="S962" i="5"/>
  <c r="AB967" i="5"/>
  <c r="J967" i="5"/>
  <c r="X1018" i="5"/>
  <c r="H1018" i="5"/>
  <c r="F1018" i="5"/>
  <c r="X1114" i="5"/>
  <c r="H1114" i="5"/>
  <c r="F1114" i="5"/>
  <c r="AB287" i="5"/>
  <c r="H302" i="5"/>
  <c r="AB309" i="5"/>
  <c r="AB317" i="5"/>
  <c r="AB325" i="5"/>
  <c r="AB335" i="5"/>
  <c r="X361" i="5"/>
  <c r="X393" i="5"/>
  <c r="AB413" i="5"/>
  <c r="AB421" i="5"/>
  <c r="AB429" i="5"/>
  <c r="AB437" i="5"/>
  <c r="AB445" i="5"/>
  <c r="X455" i="5"/>
  <c r="I455" i="5"/>
  <c r="AB463" i="5"/>
  <c r="H491" i="5"/>
  <c r="F491" i="5"/>
  <c r="H495" i="5"/>
  <c r="X495" i="5"/>
  <c r="AB504" i="5"/>
  <c r="H508" i="5"/>
  <c r="J512" i="5"/>
  <c r="H540" i="5"/>
  <c r="F544" i="5"/>
  <c r="AB559" i="5"/>
  <c r="R614" i="5"/>
  <c r="AB619" i="5"/>
  <c r="S619" i="5"/>
  <c r="X624" i="5"/>
  <c r="F624" i="5"/>
  <c r="R624" i="5"/>
  <c r="J624" i="5"/>
  <c r="R692" i="5"/>
  <c r="J692" i="5"/>
  <c r="I692" i="5"/>
  <c r="X692" i="5"/>
  <c r="J708" i="5"/>
  <c r="I708" i="5"/>
  <c r="J716" i="5"/>
  <c r="I716" i="5"/>
  <c r="F716" i="5"/>
  <c r="F720" i="5"/>
  <c r="J728" i="5"/>
  <c r="F728" i="5"/>
  <c r="X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X568" i="5"/>
  <c r="R568" i="5"/>
  <c r="J568" i="5"/>
  <c r="X572" i="5"/>
  <c r="F572" i="5"/>
  <c r="R572" i="5"/>
  <c r="R610" i="5"/>
  <c r="F610" i="5"/>
  <c r="R622" i="5"/>
  <c r="F622" i="5"/>
  <c r="H632" i="5"/>
  <c r="AB635" i="5"/>
  <c r="S635" i="5"/>
  <c r="I654" i="5"/>
  <c r="R654" i="5"/>
  <c r="J654" i="5"/>
  <c r="F654" i="5"/>
  <c r="X654" i="5"/>
  <c r="H757" i="5"/>
  <c r="R767" i="5"/>
  <c r="S821" i="5"/>
  <c r="J826" i="5"/>
  <c r="I826" i="5"/>
  <c r="F826" i="5"/>
  <c r="X1059" i="5"/>
  <c r="F1059" i="5"/>
  <c r="J1059" i="5"/>
  <c r="H1059" i="5"/>
  <c r="H1062" i="5"/>
  <c r="X1062" i="5"/>
  <c r="H1070" i="5"/>
  <c r="F1070" i="5"/>
  <c r="X1070" i="5"/>
  <c r="AB645" i="5"/>
  <c r="J652" i="5"/>
  <c r="AB655" i="5"/>
  <c r="I668" i="5"/>
  <c r="S679" i="5"/>
  <c r="J744" i="5"/>
  <c r="AB746" i="5"/>
  <c r="H758" i="5"/>
  <c r="X758" i="5"/>
  <c r="AB762" i="5"/>
  <c r="R772" i="5"/>
  <c r="X772" i="5"/>
  <c r="H798" i="5"/>
  <c r="I798" i="5"/>
  <c r="F798" i="5"/>
  <c r="R800" i="5"/>
  <c r="F800" i="5"/>
  <c r="F804" i="5"/>
  <c r="AB807" i="5"/>
  <c r="AB839" i="5"/>
  <c r="S839" i="5"/>
  <c r="AB843" i="5"/>
  <c r="S854" i="5"/>
  <c r="H862" i="5"/>
  <c r="J862" i="5"/>
  <c r="X862" i="5"/>
  <c r="S870" i="5"/>
  <c r="AB891" i="5"/>
  <c r="J891" i="5"/>
  <c r="S900" i="5"/>
  <c r="R913" i="5"/>
  <c r="F913" i="5"/>
  <c r="J939" i="5"/>
  <c r="H939" i="5"/>
  <c r="J948" i="5"/>
  <c r="H948" i="5"/>
  <c r="J971" i="5"/>
  <c r="S983" i="5"/>
  <c r="S1023" i="5"/>
  <c r="H1038" i="5"/>
  <c r="F1038" i="5"/>
  <c r="X1038" i="5"/>
  <c r="X1043" i="5"/>
  <c r="J1043" i="5"/>
  <c r="H1043" i="5"/>
  <c r="F1043" i="5"/>
  <c r="AB1046" i="5"/>
  <c r="S1046" i="5"/>
  <c r="H1054" i="5"/>
  <c r="F1054" i="5"/>
  <c r="X1054" i="5"/>
  <c r="H1078" i="5"/>
  <c r="X1078" i="5"/>
  <c r="S1265" i="5"/>
  <c r="AB1265" i="5"/>
  <c r="AB602" i="5"/>
  <c r="J612" i="5"/>
  <c r="AB629" i="5"/>
  <c r="AB634" i="5"/>
  <c r="AB650" i="5"/>
  <c r="R652" i="5"/>
  <c r="H662" i="5"/>
  <c r="AB667" i="5"/>
  <c r="R668" i="5"/>
  <c r="AB673" i="5"/>
  <c r="J674" i="5"/>
  <c r="AB678" i="5"/>
  <c r="AB700" i="5"/>
  <c r="AB725" i="5"/>
  <c r="AB733" i="5"/>
  <c r="AB740" i="5"/>
  <c r="AB742" i="5"/>
  <c r="AB754" i="5"/>
  <c r="R764" i="5"/>
  <c r="X764" i="5"/>
  <c r="AB766" i="5"/>
  <c r="R766" i="5"/>
  <c r="H778" i="5"/>
  <c r="J778" i="5"/>
  <c r="X778" i="5"/>
  <c r="H824" i="5"/>
  <c r="X824" i="5"/>
  <c r="S828" i="5"/>
  <c r="AB828" i="5"/>
  <c r="F835" i="5"/>
  <c r="AB852" i="5"/>
  <c r="I852" i="5"/>
  <c r="H865" i="5"/>
  <c r="F865" i="5"/>
  <c r="S868" i="5"/>
  <c r="AB885" i="5"/>
  <c r="S930" i="5"/>
  <c r="J934" i="5"/>
  <c r="X934" i="5"/>
  <c r="S943" i="5"/>
  <c r="S951" i="5"/>
  <c r="S958" i="5"/>
  <c r="F978" i="5"/>
  <c r="H978" i="5"/>
  <c r="F990" i="5"/>
  <c r="X990" i="5"/>
  <c r="R1009" i="5"/>
  <c r="F1009" i="5"/>
  <c r="S1027" i="5"/>
  <c r="X1034" i="5"/>
  <c r="H1034" i="5"/>
  <c r="F1034" i="5"/>
  <c r="H1046" i="5"/>
  <c r="X1046" i="5"/>
  <c r="X1091" i="5"/>
  <c r="H1091" i="5"/>
  <c r="J1091" i="5"/>
  <c r="F1091" i="5"/>
  <c r="H1118" i="5"/>
  <c r="F1118" i="5"/>
  <c r="R1132" i="5"/>
  <c r="X1132" i="5"/>
  <c r="J1185" i="5"/>
  <c r="X1185" i="5"/>
  <c r="AB679" i="5"/>
  <c r="S770" i="5"/>
  <c r="H782" i="5"/>
  <c r="I782" i="5"/>
  <c r="F782" i="5"/>
  <c r="R784" i="5"/>
  <c r="F784" i="5"/>
  <c r="S790" i="5"/>
  <c r="H802" i="5"/>
  <c r="J802" i="5"/>
  <c r="R804" i="5"/>
  <c r="X804" i="5"/>
  <c r="I812" i="5"/>
  <c r="X812" i="5"/>
  <c r="R812" i="5"/>
  <c r="S815" i="5"/>
  <c r="S837" i="5"/>
  <c r="S840" i="5"/>
  <c r="AB840" i="5"/>
  <c r="H878" i="5"/>
  <c r="F878" i="5"/>
  <c r="X878" i="5"/>
  <c r="R885" i="5"/>
  <c r="J885" i="5"/>
  <c r="F885" i="5"/>
  <c r="AB935" i="5"/>
  <c r="S935" i="5"/>
  <c r="R953" i="5"/>
  <c r="F953" i="5"/>
  <c r="S1004" i="5"/>
  <c r="AB1010" i="5"/>
  <c r="S1010" i="5"/>
  <c r="X1023" i="5"/>
  <c r="J1023" i="5"/>
  <c r="H1023" i="5"/>
  <c r="F1023" i="5"/>
  <c r="R1025" i="5"/>
  <c r="F1025" i="5"/>
  <c r="R1201" i="5"/>
  <c r="I1201" i="5"/>
  <c r="F1201" i="5"/>
  <c r="X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X1027" i="5"/>
  <c r="J1027" i="5"/>
  <c r="H1027" i="5"/>
  <c r="F1027" i="5"/>
  <c r="AB1030" i="5"/>
  <c r="S1030" i="5"/>
  <c r="X1047" i="5"/>
  <c r="J1047" i="5"/>
  <c r="H1047" i="5"/>
  <c r="X1050" i="5"/>
  <c r="H1050" i="5"/>
  <c r="F1050" i="5"/>
  <c r="X1063" i="5"/>
  <c r="H1063" i="5"/>
  <c r="J1063" i="5"/>
  <c r="F1063" i="5"/>
  <c r="S1087" i="5"/>
  <c r="AB1087" i="5"/>
  <c r="S1108" i="5"/>
  <c r="X1130" i="5"/>
  <c r="H1130" i="5"/>
  <c r="F1130" i="5"/>
  <c r="R1147" i="5"/>
  <c r="H1147" i="5"/>
  <c r="J1147" i="5"/>
  <c r="F1147" i="5"/>
  <c r="X1147" i="5"/>
  <c r="AB452" i="5"/>
  <c r="F616" i="5"/>
  <c r="AB625" i="5"/>
  <c r="AB637" i="5"/>
  <c r="AB653" i="5"/>
  <c r="AB657" i="5"/>
  <c r="S663" i="5"/>
  <c r="I676" i="5"/>
  <c r="S695" i="5"/>
  <c r="H700" i="5"/>
  <c r="AB709" i="5"/>
  <c r="J710" i="5"/>
  <c r="AB717" i="5"/>
  <c r="H718" i="5"/>
  <c r="F746" i="5"/>
  <c r="I748" i="5"/>
  <c r="X756" i="5"/>
  <c r="F758" i="5"/>
  <c r="S772" i="5"/>
  <c r="AB774" i="5"/>
  <c r="R774" i="5"/>
  <c r="R783" i="5"/>
  <c r="H786" i="5"/>
  <c r="J786" i="5"/>
  <c r="R792" i="5"/>
  <c r="F792" i="5"/>
  <c r="X792" i="5"/>
  <c r="AB798" i="5"/>
  <c r="S809" i="5"/>
  <c r="H812" i="5"/>
  <c r="AB824" i="5"/>
  <c r="S843" i="5"/>
  <c r="S851" i="5"/>
  <c r="S866" i="5"/>
  <c r="S871" i="5"/>
  <c r="J894" i="5"/>
  <c r="F894" i="5"/>
  <c r="X894" i="5"/>
  <c r="J910" i="5"/>
  <c r="H910" i="5"/>
  <c r="X910" i="5"/>
  <c r="R917" i="5"/>
  <c r="F917" i="5"/>
  <c r="H935" i="5"/>
  <c r="F935" i="5"/>
  <c r="J938" i="5"/>
  <c r="H938" i="5"/>
  <c r="AB951" i="5"/>
  <c r="R969" i="5"/>
  <c r="F969" i="5"/>
  <c r="X1019" i="5"/>
  <c r="J1019" i="5"/>
  <c r="H1019" i="5"/>
  <c r="F1019" i="5"/>
  <c r="AB1027" i="5"/>
  <c r="F1047" i="5"/>
  <c r="X1087" i="5"/>
  <c r="F1087" i="5"/>
  <c r="J1087" i="5"/>
  <c r="H1087" i="5"/>
  <c r="AB1119" i="5"/>
  <c r="S1119" i="5"/>
  <c r="X113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X798" i="5"/>
  <c r="X800" i="5"/>
  <c r="J812" i="5"/>
  <c r="F830" i="5"/>
  <c r="F832" i="5"/>
  <c r="AB834" i="5"/>
  <c r="S834" i="5"/>
  <c r="AB846" i="5"/>
  <c r="F862" i="5"/>
  <c r="AB866" i="5"/>
  <c r="S872" i="5"/>
  <c r="R881" i="5"/>
  <c r="F881" i="5"/>
  <c r="AB883" i="5"/>
  <c r="X883" i="5"/>
  <c r="S902" i="5"/>
  <c r="F910" i="5"/>
  <c r="J917" i="5"/>
  <c r="X938" i="5"/>
  <c r="X995" i="5"/>
  <c r="J995" i="5"/>
  <c r="H995" i="5"/>
  <c r="F995" i="5"/>
  <c r="X999" i="5"/>
  <c r="J999" i="5"/>
  <c r="H999" i="5"/>
  <c r="F999" i="5"/>
  <c r="AB1002" i="5"/>
  <c r="S1002" i="5"/>
  <c r="S1100" i="5"/>
  <c r="S1169" i="5"/>
  <c r="AB1169" i="5"/>
  <c r="AB606" i="5"/>
  <c r="J616" i="5"/>
  <c r="F630" i="5"/>
  <c r="F652" i="5"/>
  <c r="F668" i="5"/>
  <c r="AB670" i="5"/>
  <c r="X674" i="5"/>
  <c r="H688" i="5"/>
  <c r="S697" i="5"/>
  <c r="J700" i="5"/>
  <c r="H738" i="5"/>
  <c r="I740" i="5"/>
  <c r="J758" i="5"/>
  <c r="R768" i="5"/>
  <c r="I768" i="5"/>
  <c r="F772" i="5"/>
  <c r="R788" i="5"/>
  <c r="I788" i="5"/>
  <c r="J798" i="5"/>
  <c r="I800" i="5"/>
  <c r="X802" i="5"/>
  <c r="S804" i="5"/>
  <c r="AB812" i="5"/>
  <c r="J820" i="5"/>
  <c r="F820" i="5"/>
  <c r="X820" i="5"/>
  <c r="H825" i="5"/>
  <c r="J825" i="5"/>
  <c r="AB829" i="5"/>
  <c r="J832" i="5"/>
  <c r="J848" i="5"/>
  <c r="H848" i="5"/>
  <c r="S887" i="5"/>
  <c r="H926" i="5"/>
  <c r="J926" i="5"/>
  <c r="F926" i="5"/>
  <c r="X931"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X1111" i="5"/>
  <c r="J1111" i="5"/>
  <c r="S1122" i="5"/>
  <c r="S1123" i="5"/>
  <c r="AB1138" i="5"/>
  <c r="X1160" i="5"/>
  <c r="J1166" i="5"/>
  <c r="S1172" i="5"/>
  <c r="S1173" i="5"/>
  <c r="S1180" i="5"/>
  <c r="S1181" i="5"/>
  <c r="S1185" i="5"/>
  <c r="S1189" i="5"/>
  <c r="AB1202" i="5"/>
  <c r="S1202" i="5"/>
  <c r="S1205" i="5"/>
  <c r="AB1205" i="5"/>
  <c r="X1209" i="5"/>
  <c r="AB1213" i="5"/>
  <c r="R1229" i="5"/>
  <c r="H1229" i="5"/>
  <c r="F1229" i="5"/>
  <c r="X1229" i="5"/>
  <c r="J1229" i="5"/>
  <c r="S1311" i="5"/>
  <c r="AB822" i="5"/>
  <c r="S883" i="5"/>
  <c r="X888" i="5"/>
  <c r="AB920" i="5"/>
  <c r="S939" i="5"/>
  <c r="AB940" i="5"/>
  <c r="AB952" i="5"/>
  <c r="X954" i="5"/>
  <c r="X966" i="5"/>
  <c r="F973" i="5"/>
  <c r="S975" i="5"/>
  <c r="AB979" i="5"/>
  <c r="S991" i="5"/>
  <c r="S1006" i="5"/>
  <c r="J1011" i="5"/>
  <c r="X1022" i="5"/>
  <c r="J1031" i="5"/>
  <c r="R1035" i="5"/>
  <c r="AB1039" i="5"/>
  <c r="S1051" i="5"/>
  <c r="I1055" i="5"/>
  <c r="X1083" i="5"/>
  <c r="J1083" i="5"/>
  <c r="S1094" i="5"/>
  <c r="S1102" i="5"/>
  <c r="S1103" i="5"/>
  <c r="I1107" i="5"/>
  <c r="AB1111" i="5"/>
  <c r="AB1123" i="5"/>
  <c r="X1126" i="5"/>
  <c r="S1165" i="5"/>
  <c r="R1166" i="5"/>
  <c r="AB1172" i="5"/>
  <c r="R1178" i="5"/>
  <c r="I1178" i="5"/>
  <c r="R1205" i="5"/>
  <c r="J1205" i="5"/>
  <c r="I1205" i="5"/>
  <c r="X1205" i="5"/>
  <c r="H1236" i="5"/>
  <c r="X1236" i="5"/>
  <c r="AB850" i="5"/>
  <c r="AB939" i="5"/>
  <c r="H954" i="5"/>
  <c r="AB1015" i="5"/>
  <c r="AB1035" i="5"/>
  <c r="AB1055" i="5"/>
  <c r="AB1066" i="5"/>
  <c r="AB1083" i="5"/>
  <c r="R1095" i="5"/>
  <c r="F1099" i="5"/>
  <c r="X1103" i="5"/>
  <c r="J1103" i="5"/>
  <c r="S1124" i="5"/>
  <c r="AB1130" i="5"/>
  <c r="I1136" i="5"/>
  <c r="J1136" i="5"/>
  <c r="X1154" i="5"/>
  <c r="F1154" i="5"/>
  <c r="J1154" i="5"/>
  <c r="AB1181" i="5"/>
  <c r="AB1189" i="5"/>
  <c r="S1201" i="5"/>
  <c r="AB1201" i="5"/>
  <c r="R1213" i="5"/>
  <c r="H1213" i="5"/>
  <c r="F1213" i="5"/>
  <c r="X1213" i="5"/>
  <c r="J1213" i="5"/>
  <c r="S1221" i="5"/>
  <c r="AB1221" i="5"/>
  <c r="X1224" i="5"/>
  <c r="J1257" i="5"/>
  <c r="I1257" i="5"/>
  <c r="F1257" i="5"/>
  <c r="H1260" i="5"/>
  <c r="AB1260" i="5"/>
  <c r="AB1487" i="5"/>
  <c r="S1487" i="5"/>
  <c r="S1521" i="5"/>
  <c r="S1828" i="5"/>
  <c r="AB1837" i="5"/>
  <c r="S1837" i="5"/>
  <c r="F957" i="5"/>
  <c r="AB975" i="5"/>
  <c r="AB991" i="5"/>
  <c r="AB1051" i="5"/>
  <c r="S1067" i="5"/>
  <c r="S1075" i="5"/>
  <c r="F1098" i="5"/>
  <c r="X1127"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X1075" i="5"/>
  <c r="J1075" i="5"/>
  <c r="AB1078" i="5"/>
  <c r="H1098" i="5"/>
  <c r="F1111" i="5"/>
  <c r="S1116" i="5"/>
  <c r="AB1127" i="5"/>
  <c r="F1143" i="5"/>
  <c r="X1143" i="5"/>
  <c r="H1154" i="5"/>
  <c r="AB1159" i="5"/>
  <c r="R1161" i="5"/>
  <c r="H1161" i="5"/>
  <c r="AB1168" i="5"/>
  <c r="S1168" i="5"/>
  <c r="X1173" i="5"/>
  <c r="R1186" i="5"/>
  <c r="H1186" i="5"/>
  <c r="H1221" i="5"/>
  <c r="X1221" i="5"/>
  <c r="AB1239" i="5"/>
  <c r="S1239" i="5"/>
  <c r="S968" i="5"/>
  <c r="F991" i="5"/>
  <c r="AB1007" i="5"/>
  <c r="S1016" i="5"/>
  <c r="S1036" i="5"/>
  <c r="AB1047" i="5"/>
  <c r="S1056" i="5"/>
  <c r="AB1075" i="5"/>
  <c r="S1095" i="5"/>
  <c r="S1106" i="5"/>
  <c r="X1119" i="5"/>
  <c r="J1119" i="5"/>
  <c r="S1130" i="5"/>
  <c r="S1151" i="5"/>
  <c r="I1152" i="5"/>
  <c r="X1152" i="5"/>
  <c r="I1154" i="5"/>
  <c r="R1169" i="5"/>
  <c r="X1169" i="5"/>
  <c r="F1173" i="5"/>
  <c r="S1177" i="5"/>
  <c r="AB1184" i="5"/>
  <c r="S1197" i="5"/>
  <c r="J1249" i="5"/>
  <c r="X1249" i="5"/>
  <c r="J1261" i="5"/>
  <c r="I1261" i="5"/>
  <c r="F1261" i="5"/>
  <c r="AB1264" i="5"/>
  <c r="S1264" i="5"/>
  <c r="F1464" i="5"/>
  <c r="X1066" i="5"/>
  <c r="F1066" i="5"/>
  <c r="X1099" i="5"/>
  <c r="H1099" i="5"/>
  <c r="H1173" i="5"/>
  <c r="AB1185" i="5"/>
  <c r="H1189" i="5"/>
  <c r="F1189" i="5"/>
  <c r="R1197" i="5"/>
  <c r="H1197" i="5"/>
  <c r="F1197" i="5"/>
  <c r="X1197" i="5"/>
  <c r="I1204" i="5"/>
  <c r="AB1204" i="5"/>
  <c r="S1229" i="5"/>
  <c r="AB1229" i="5"/>
  <c r="H1289" i="5"/>
  <c r="AB1443" i="5"/>
  <c r="S1443" i="5"/>
  <c r="R1225" i="5"/>
  <c r="I1225" i="5"/>
  <c r="AB1296" i="5"/>
  <c r="S1296" i="5"/>
  <c r="AB1328" i="5"/>
  <c r="S1328" i="5"/>
  <c r="R1349" i="5"/>
  <c r="J1349" i="5"/>
  <c r="H1349" i="5"/>
  <c r="S1354" i="5"/>
  <c r="R1357" i="5"/>
  <c r="J1357" i="5"/>
  <c r="F1449" i="5"/>
  <c r="X1449" i="5"/>
  <c r="S1533" i="5"/>
  <c r="AB1548" i="5"/>
  <c r="S1548" i="5"/>
  <c r="F1628" i="5"/>
  <c r="X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X1225" i="5"/>
  <c r="AB1234" i="5"/>
  <c r="S1246" i="5"/>
  <c r="S1254" i="5"/>
  <c r="S1268" i="5"/>
  <c r="S1288" i="5"/>
  <c r="S1290" i="5"/>
  <c r="S1293" i="5"/>
  <c r="F1301" i="5"/>
  <c r="S1325" i="5"/>
  <c r="F1333" i="5"/>
  <c r="X1336" i="5"/>
  <c r="F1339" i="5"/>
  <c r="AB1356" i="5"/>
  <c r="S1356" i="5"/>
  <c r="F1397" i="5"/>
  <c r="AB1450" i="5"/>
  <c r="X1465" i="5"/>
  <c r="S1541" i="5"/>
  <c r="X1546" i="5"/>
  <c r="J1546" i="5"/>
  <c r="H1546" i="5"/>
  <c r="I1546" i="5"/>
  <c r="F1546" i="5"/>
  <c r="S1676" i="5"/>
  <c r="S1207" i="5"/>
  <c r="S1220" i="5"/>
  <c r="AB1256" i="5"/>
  <c r="AB1269" i="5"/>
  <c r="S1271" i="5"/>
  <c r="S1279" i="5"/>
  <c r="AB1285" i="5"/>
  <c r="F1356" i="5"/>
  <c r="X1356" i="5"/>
  <c r="AB1381" i="5"/>
  <c r="S1384" i="5"/>
  <c r="AB1467" i="5"/>
  <c r="X1729" i="5"/>
  <c r="H1729" i="5"/>
  <c r="F1729" i="5"/>
  <c r="I1729" i="5"/>
  <c r="AB1297" i="5"/>
  <c r="S1317" i="5"/>
  <c r="AB1324" i="5"/>
  <c r="AB1329" i="5"/>
  <c r="AB1342" i="5"/>
  <c r="AB1410" i="5"/>
  <c r="AB1426" i="5"/>
  <c r="AB1434" i="5"/>
  <c r="J1451" i="5"/>
  <c r="AB1466" i="5"/>
  <c r="AB1565" i="5"/>
  <c r="S1580" i="5"/>
  <c r="AB1621" i="5"/>
  <c r="S1727" i="5"/>
  <c r="I1732" i="5"/>
  <c r="F1732" i="5"/>
  <c r="X1732" i="5"/>
  <c r="H1735" i="5"/>
  <c r="X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X1438" i="5"/>
  <c r="AB1449" i="5"/>
  <c r="H1506" i="5"/>
  <c r="AB1507" i="5"/>
  <c r="AB1515" i="5"/>
  <c r="AB1525" i="5"/>
  <c r="S1525" i="5"/>
  <c r="AB1557" i="5"/>
  <c r="AB1577" i="5"/>
  <c r="I1577" i="5"/>
  <c r="J1645" i="5"/>
  <c r="S1692" i="5"/>
  <c r="AB1724" i="5"/>
  <c r="F1724" i="5"/>
  <c r="AB1733" i="5"/>
  <c r="S1733" i="5"/>
  <c r="S1862" i="5"/>
  <c r="I1873" i="5"/>
  <c r="J1873" i="5"/>
  <c r="X1873" i="5"/>
  <c r="R1873" i="5"/>
  <c r="R1945" i="5"/>
  <c r="J1945" i="5"/>
  <c r="I1945" i="5"/>
  <c r="H1945" i="5"/>
  <c r="F1945" i="5"/>
  <c r="X1945" i="5"/>
  <c r="I1956" i="5"/>
  <c r="H1956" i="5"/>
  <c r="F1956" i="5"/>
  <c r="AB1451" i="5"/>
  <c r="J1515" i="5"/>
  <c r="X1515" i="5"/>
  <c r="AB1597" i="5"/>
  <c r="S1612" i="5"/>
  <c r="AB1632" i="5"/>
  <c r="S1655" i="5"/>
  <c r="S1687" i="5"/>
  <c r="X1721" i="5"/>
  <c r="I1721" i="5"/>
  <c r="H1721" i="5"/>
  <c r="F1721" i="5"/>
  <c r="F1728" i="5"/>
  <c r="AB1782" i="5"/>
  <c r="AB1801" i="5"/>
  <c r="F1801" i="5"/>
  <c r="AB1813" i="5"/>
  <c r="F1939" i="5"/>
  <c r="X1939" i="5"/>
  <c r="H1304" i="5"/>
  <c r="S1339" i="5"/>
  <c r="AB1360" i="5"/>
  <c r="F1371" i="5"/>
  <c r="F1380" i="5"/>
  <c r="F1450" i="5"/>
  <c r="X1451" i="5"/>
  <c r="I1468" i="5"/>
  <c r="AB1481" i="5"/>
  <c r="S1481" i="5"/>
  <c r="H1491" i="5"/>
  <c r="S1499" i="5"/>
  <c r="H1508" i="5"/>
  <c r="S1523" i="5"/>
  <c r="I1525" i="5"/>
  <c r="AB1529" i="5"/>
  <c r="S1529" i="5"/>
  <c r="AB1569" i="5"/>
  <c r="X1625" i="5"/>
  <c r="H1625" i="5"/>
  <c r="X1629" i="5"/>
  <c r="I1629" i="5"/>
  <c r="H1629" i="5"/>
  <c r="F1629" i="5"/>
  <c r="AB1639" i="5"/>
  <c r="S1639" i="5"/>
  <c r="S1652" i="5"/>
  <c r="AB1669" i="5"/>
  <c r="X1689" i="5"/>
  <c r="H1689" i="5"/>
  <c r="F1689" i="5"/>
  <c r="AB1713" i="5"/>
  <c r="AB1740" i="5"/>
  <c r="S1740" i="5"/>
  <c r="H1770" i="5"/>
  <c r="AB1770" i="5"/>
  <c r="S1805" i="5"/>
  <c r="AB1805" i="5"/>
  <c r="F1813" i="5"/>
  <c r="X1813" i="5"/>
  <c r="X1840"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X1816" i="5"/>
  <c r="J1816" i="5"/>
  <c r="R1893" i="5"/>
  <c r="F1893" i="5"/>
  <c r="X1893" i="5"/>
  <c r="J1893" i="5"/>
  <c r="I1893" i="5"/>
  <c r="AB1232" i="5"/>
  <c r="AB1248" i="5"/>
  <c r="S1267" i="5"/>
  <c r="S1286" i="5"/>
  <c r="S1299" i="5"/>
  <c r="S1318" i="5"/>
  <c r="S1320" i="5"/>
  <c r="S1331" i="5"/>
  <c r="AB1336" i="5"/>
  <c r="S1358" i="5"/>
  <c r="S1380" i="5"/>
  <c r="AB1389" i="5"/>
  <c r="S1423" i="5"/>
  <c r="S1425" i="5"/>
  <c r="S1433" i="5"/>
  <c r="X1447" i="5"/>
  <c r="S1449" i="5"/>
  <c r="H1451" i="5"/>
  <c r="I1452" i="5"/>
  <c r="X1454" i="5"/>
  <c r="S1459" i="5"/>
  <c r="S1461" i="5"/>
  <c r="AB1483" i="5"/>
  <c r="AB1495" i="5"/>
  <c r="AB1505" i="5"/>
  <c r="AB1509" i="5"/>
  <c r="S1509" i="5"/>
  <c r="R1522" i="5"/>
  <c r="R1534" i="5"/>
  <c r="F1534" i="5"/>
  <c r="AB1538" i="5"/>
  <c r="AB1586" i="5"/>
  <c r="S1604" i="5"/>
  <c r="AB1628" i="5"/>
  <c r="H1633" i="5"/>
  <c r="S1647" i="5"/>
  <c r="X1649" i="5"/>
  <c r="I1649" i="5"/>
  <c r="H1649" i="5"/>
  <c r="F1649" i="5"/>
  <c r="AB1684" i="5"/>
  <c r="F1684" i="5"/>
  <c r="AB1708" i="5"/>
  <c r="X1708" i="5"/>
  <c r="AB1799" i="5"/>
  <c r="S1799" i="5"/>
  <c r="I1843" i="5"/>
  <c r="H1843" i="5"/>
  <c r="R1908" i="5"/>
  <c r="I1908" i="5"/>
  <c r="R1916" i="5"/>
  <c r="I1916" i="5"/>
  <c r="F1277" i="5"/>
  <c r="S1282" i="5"/>
  <c r="F1309" i="5"/>
  <c r="S1314" i="5"/>
  <c r="AB1361" i="5"/>
  <c r="AB1425" i="5"/>
  <c r="AB1433" i="5"/>
  <c r="H1455" i="5"/>
  <c r="AB1465" i="5"/>
  <c r="X1470" i="5"/>
  <c r="R1486" i="5"/>
  <c r="R1490" i="5"/>
  <c r="S1493" i="5"/>
  <c r="I1495" i="5"/>
  <c r="X1495" i="5"/>
  <c r="AB1503" i="5"/>
  <c r="S1503" i="5"/>
  <c r="S1527" i="5"/>
  <c r="AB1535" i="5"/>
  <c r="S1535" i="5"/>
  <c r="AB1601" i="5"/>
  <c r="I1625" i="5"/>
  <c r="AB1693" i="5"/>
  <c r="AB1703" i="5"/>
  <c r="S1703" i="5"/>
  <c r="X1705"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X1848" i="5"/>
  <c r="R1848" i="5"/>
  <c r="J1848" i="5"/>
  <c r="F1848" i="5"/>
  <c r="R1877" i="5"/>
  <c r="J1877" i="5"/>
  <c r="H1877" i="5"/>
  <c r="F1877" i="5"/>
  <c r="AB1926" i="5"/>
  <c r="S1926" i="5"/>
  <c r="AB1928" i="5"/>
  <c r="I1933" i="5"/>
  <c r="H1933" i="5"/>
  <c r="F1933" i="5"/>
  <c r="X1933" i="5"/>
  <c r="R1933" i="5"/>
  <c r="S1946" i="5"/>
  <c r="I1948" i="5"/>
  <c r="H1948" i="5"/>
  <c r="R1981" i="5"/>
  <c r="F1981" i="5"/>
  <c r="J1981" i="5"/>
  <c r="I1981" i="5"/>
  <c r="H1981" i="5"/>
  <c r="X1981" i="5"/>
  <c r="F2043" i="5"/>
  <c r="AB1697" i="5"/>
  <c r="S1753" i="5"/>
  <c r="S1854" i="5"/>
  <c r="R1884" i="5"/>
  <c r="I1884" i="5"/>
  <c r="J1961" i="5"/>
  <c r="I1961" i="5"/>
  <c r="H1961" i="5"/>
  <c r="F1961" i="5"/>
  <c r="X1961" i="5"/>
  <c r="F1988" i="5"/>
  <c r="I1988" i="5"/>
  <c r="H1988" i="5"/>
  <c r="J2029" i="5"/>
  <c r="I2029" i="5"/>
  <c r="X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X1844" i="5"/>
  <c r="J1844" i="5"/>
  <c r="I1844" i="5"/>
  <c r="H1844" i="5"/>
  <c r="S1858" i="5"/>
  <c r="S1866" i="5"/>
  <c r="S1890" i="5"/>
  <c r="R1892" i="5"/>
  <c r="I1892" i="5"/>
  <c r="I1897" i="5"/>
  <c r="R1897" i="5"/>
  <c r="R1901" i="5"/>
  <c r="J1901" i="5"/>
  <c r="I1901" i="5"/>
  <c r="F1901" i="5"/>
  <c r="X1901" i="5"/>
  <c r="R1949" i="5"/>
  <c r="J1949" i="5"/>
  <c r="I1949" i="5"/>
  <c r="H1949" i="5"/>
  <c r="F1949" i="5"/>
  <c r="X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X1824" i="5"/>
  <c r="I1824" i="5"/>
  <c r="S1830" i="5"/>
  <c r="F1844" i="5"/>
  <c r="AB1855" i="5"/>
  <c r="F1855" i="5"/>
  <c r="I1881" i="5"/>
  <c r="R1881" i="5"/>
  <c r="J1881" i="5"/>
  <c r="J1897" i="5"/>
  <c r="H1901" i="5"/>
  <c r="R1912" i="5"/>
  <c r="I1912" i="5"/>
  <c r="H1921" i="5"/>
  <c r="F1921" i="5"/>
  <c r="X1921" i="5"/>
  <c r="R1921" i="5"/>
  <c r="J1921" i="5"/>
  <c r="I1929" i="5"/>
  <c r="H1929" i="5"/>
  <c r="F1929" i="5"/>
  <c r="X1929" i="5"/>
  <c r="R1929" i="5"/>
  <c r="I1964" i="5"/>
  <c r="H1964" i="5"/>
  <c r="F1964" i="5"/>
  <c r="X1969" i="5"/>
  <c r="R1969" i="5"/>
  <c r="J1969" i="5"/>
  <c r="I1969" i="5"/>
  <c r="H1969"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X1997" i="5"/>
  <c r="F2023" i="5"/>
  <c r="J1913" i="5"/>
  <c r="I1913" i="5"/>
  <c r="H1913" i="5"/>
  <c r="F1913" i="5"/>
  <c r="R1925" i="5"/>
  <c r="J1925" i="5"/>
  <c r="I1925" i="5"/>
  <c r="F1925" i="5"/>
  <c r="X1925" i="5"/>
  <c r="I1932" i="5"/>
  <c r="H1932" i="5"/>
  <c r="F1932" i="5"/>
  <c r="I1960" i="5"/>
  <c r="H1960" i="5"/>
  <c r="F1960" i="5"/>
  <c r="I1965" i="5"/>
  <c r="H1965" i="5"/>
  <c r="F1965" i="5"/>
  <c r="X1965" i="5"/>
  <c r="R1965" i="5"/>
  <c r="S1978" i="5"/>
  <c r="F1980" i="5"/>
  <c r="I1980" i="5"/>
  <c r="H1980" i="5"/>
  <c r="I2008" i="5"/>
  <c r="H2008" i="5"/>
  <c r="F2008" i="5"/>
  <c r="F2036" i="5"/>
  <c r="I2036" i="5"/>
  <c r="H2036" i="5"/>
  <c r="S1832" i="5"/>
  <c r="J1836" i="5"/>
  <c r="AB1843" i="5"/>
  <c r="J1874" i="5"/>
  <c r="AB1885" i="5"/>
  <c r="R1889" i="5"/>
  <c r="R1905" i="5"/>
  <c r="I1909" i="5"/>
  <c r="F1917" i="5"/>
  <c r="AB1919" i="5"/>
  <c r="AB1932" i="5"/>
  <c r="X1936" i="5"/>
  <c r="J1937" i="5"/>
  <c r="AB1939" i="5"/>
  <c r="F1953" i="5"/>
  <c r="F1957" i="5"/>
  <c r="F1959" i="5"/>
  <c r="AB1964" i="5"/>
  <c r="H1968" i="5"/>
  <c r="I1973" i="5"/>
  <c r="AB1983" i="5"/>
  <c r="S1983" i="5"/>
  <c r="I1984" i="5"/>
  <c r="AB1994" i="5"/>
  <c r="AB1998" i="5"/>
  <c r="S1998" i="5"/>
  <c r="F2017" i="5"/>
  <c r="X2045"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X2117"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X1937" i="5"/>
  <c r="S1951" i="5"/>
  <c r="AB1952" i="5"/>
  <c r="S1955" i="5"/>
  <c r="AB1956" i="5"/>
  <c r="S1966" i="5"/>
  <c r="S1971" i="5"/>
  <c r="F1976" i="5"/>
  <c r="S1991" i="5"/>
  <c r="X1993" i="5"/>
  <c r="AB2000" i="5"/>
  <c r="F2004" i="5"/>
  <c r="J2013" i="5"/>
  <c r="I2013" i="5"/>
  <c r="X2013" i="5"/>
  <c r="R2016" i="5"/>
  <c r="H2028" i="5"/>
  <c r="AB2032" i="5"/>
  <c r="AB2064" i="5"/>
  <c r="AB2072" i="5"/>
  <c r="S2078" i="5"/>
  <c r="H2081" i="5"/>
  <c r="J2081" i="5"/>
  <c r="I2081" i="5"/>
  <c r="S2092" i="5"/>
  <c r="H2117" i="5"/>
  <c r="S2121" i="5"/>
  <c r="AB2121" i="5"/>
  <c r="S2177" i="5"/>
  <c r="AB2177" i="5"/>
  <c r="R2308" i="5"/>
  <c r="J2308" i="5"/>
  <c r="S1875" i="5"/>
  <c r="AB1877" i="5"/>
  <c r="H1890" i="5"/>
  <c r="H1906" i="5"/>
  <c r="X1909" i="5"/>
  <c r="S1915" i="5"/>
  <c r="S1934" i="5"/>
  <c r="F1937" i="5"/>
  <c r="AB1944" i="5"/>
  <c r="H1976" i="5"/>
  <c r="F1989" i="5"/>
  <c r="X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X2264" i="5"/>
  <c r="AB1834" i="5"/>
  <c r="AB1838" i="5"/>
  <c r="AB1856" i="5"/>
  <c r="AB1883" i="5"/>
  <c r="AB1911" i="5"/>
  <c r="S1947" i="5"/>
  <c r="AB1948" i="5"/>
  <c r="AB1954" i="5"/>
  <c r="AB1958" i="5"/>
  <c r="S1959" i="5"/>
  <c r="AB1967" i="5"/>
  <c r="X1973" i="5"/>
  <c r="AB1975" i="5"/>
  <c r="S1975" i="5"/>
  <c r="I1976" i="5"/>
  <c r="F1984" i="5"/>
  <c r="AB1990" i="5"/>
  <c r="S1990" i="5"/>
  <c r="I1993" i="5"/>
  <c r="AB1996" i="5"/>
  <c r="S1999" i="5"/>
  <c r="H2001" i="5"/>
  <c r="F2001" i="5"/>
  <c r="I2004" i="5"/>
  <c r="X2005" i="5"/>
  <c r="J2005" i="5"/>
  <c r="F2020" i="5"/>
  <c r="H2021" i="5"/>
  <c r="X2021" i="5"/>
  <c r="J2021" i="5"/>
  <c r="X2025" i="5"/>
  <c r="AB2043" i="5"/>
  <c r="I2048" i="5"/>
  <c r="R2087" i="5"/>
  <c r="X2087" i="5"/>
  <c r="R2092" i="5"/>
  <c r="F2118" i="5"/>
  <c r="I2118" i="5"/>
  <c r="R2118" i="5"/>
  <c r="AB2154" i="5"/>
  <c r="S2169" i="5"/>
  <c r="X2177"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X2229" i="5"/>
  <c r="R2229" i="5"/>
  <c r="J2229" i="5"/>
  <c r="H2229" i="5"/>
  <c r="F2229" i="5"/>
  <c r="H2256" i="5"/>
  <c r="X2256" i="5"/>
  <c r="AB2116" i="5"/>
  <c r="F2116" i="5"/>
  <c r="S2124" i="5"/>
  <c r="F2132" i="5"/>
  <c r="X2132" i="5"/>
  <c r="H2137" i="5"/>
  <c r="X2161" i="5"/>
  <c r="I2241" i="5"/>
  <c r="R2241" i="5"/>
  <c r="J2241" i="5"/>
  <c r="H2241" i="5"/>
  <c r="F2241" i="5"/>
  <c r="S2281" i="5"/>
  <c r="H2353" i="5"/>
  <c r="X2353" i="5"/>
  <c r="R2353" i="5"/>
  <c r="J2353" i="5"/>
  <c r="I2353" i="5"/>
  <c r="AB2448" i="5"/>
  <c r="S2448" i="5"/>
  <c r="J2452" i="5"/>
  <c r="F2452" i="5"/>
  <c r="X2452" i="5"/>
  <c r="R2452" i="5"/>
  <c r="I2452" i="5"/>
  <c r="H2452" i="5"/>
  <c r="S2011" i="5"/>
  <c r="AB2019" i="5"/>
  <c r="AB2024" i="5"/>
  <c r="AB2047" i="5"/>
  <c r="AB2087" i="5"/>
  <c r="AB2099" i="5"/>
  <c r="AB2109" i="5"/>
  <c r="S2125" i="5"/>
  <c r="I2137" i="5"/>
  <c r="S2165" i="5"/>
  <c r="H2236" i="5"/>
  <c r="F2236" i="5"/>
  <c r="X2241" i="5"/>
  <c r="J2294" i="5"/>
  <c r="I2294" i="5"/>
  <c r="H2294" i="5"/>
  <c r="F2294" i="5"/>
  <c r="S2346" i="5"/>
  <c r="AB2346" i="5"/>
  <c r="AB2026" i="5"/>
  <c r="AB2035" i="5"/>
  <c r="AB2055" i="5"/>
  <c r="AB2070" i="5"/>
  <c r="AB2076" i="5"/>
  <c r="AB2117" i="5"/>
  <c r="I2125" i="5"/>
  <c r="X2125" i="5"/>
  <c r="S2153" i="5"/>
  <c r="AB2153" i="5"/>
  <c r="R2162" i="5"/>
  <c r="I2162" i="5"/>
  <c r="H2162" i="5"/>
  <c r="AB2204" i="5"/>
  <c r="S2228" i="5"/>
  <c r="H2260" i="5"/>
  <c r="F2260" i="5"/>
  <c r="X2260" i="5"/>
  <c r="AB2272" i="5"/>
  <c r="S2272" i="5"/>
  <c r="AB2279" i="5"/>
  <c r="S2279" i="5"/>
  <c r="X2305"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X2477" i="5"/>
  <c r="J2477" i="5"/>
  <c r="I2477" i="5"/>
  <c r="H2477" i="5"/>
  <c r="H2488" i="5"/>
  <c r="F2488" i="5"/>
  <c r="X2488" i="5"/>
  <c r="AB2189" i="5"/>
  <c r="AB2218" i="5"/>
  <c r="J2309" i="5"/>
  <c r="R2351" i="5"/>
  <c r="J2351" i="5"/>
  <c r="I2351" i="5"/>
  <c r="F2351" i="5"/>
  <c r="X2351" i="5"/>
  <c r="H2355" i="5"/>
  <c r="F2355" i="5"/>
  <c r="R2355" i="5"/>
  <c r="J2355" i="5"/>
  <c r="I2355" i="5"/>
  <c r="H2425" i="5"/>
  <c r="AB2438" i="5"/>
  <c r="S2438" i="5"/>
  <c r="H2443" i="5"/>
  <c r="I2443" i="5"/>
  <c r="F2443" i="5"/>
  <c r="R2443" i="5"/>
  <c r="J2443" i="5"/>
  <c r="I2492" i="5"/>
  <c r="F2492" i="5"/>
  <c r="X2492" i="5"/>
  <c r="AB2137" i="5"/>
  <c r="I2150" i="5"/>
  <c r="F2157" i="5"/>
  <c r="S2180" i="5"/>
  <c r="S2183" i="5"/>
  <c r="S2187" i="5"/>
  <c r="X2218" i="5"/>
  <c r="AB2221" i="5"/>
  <c r="S2226" i="5"/>
  <c r="AB2248" i="5"/>
  <c r="AB2257" i="5"/>
  <c r="AB2261" i="5"/>
  <c r="AB2265" i="5"/>
  <c r="AB2275" i="5"/>
  <c r="AB2302" i="5"/>
  <c r="H2303" i="5"/>
  <c r="AB2307" i="5"/>
  <c r="X2309" i="5"/>
  <c r="X2346" i="5"/>
  <c r="J2346" i="5"/>
  <c r="I2346" i="5"/>
  <c r="F2346" i="5"/>
  <c r="H2351" i="5"/>
  <c r="X2443" i="5"/>
  <c r="H2492" i="5"/>
  <c r="AB2112" i="5"/>
  <c r="J2150" i="5"/>
  <c r="AB2185" i="5"/>
  <c r="AB2197" i="5"/>
  <c r="AB2200" i="5"/>
  <c r="AB2213" i="5"/>
  <c r="AB2216" i="5"/>
  <c r="X2221" i="5"/>
  <c r="AB2253" i="5"/>
  <c r="X2261" i="5"/>
  <c r="S2270" i="5"/>
  <c r="AB2277" i="5"/>
  <c r="AB2293" i="5"/>
  <c r="J2293" i="5"/>
  <c r="S2296" i="5"/>
  <c r="I2303" i="5"/>
  <c r="F2309" i="5"/>
  <c r="F2310" i="5"/>
  <c r="S2315" i="5"/>
  <c r="S2322" i="5"/>
  <c r="F2329" i="5"/>
  <c r="H2329" i="5"/>
  <c r="AB2345" i="5"/>
  <c r="J2359" i="5"/>
  <c r="R2359" i="5"/>
  <c r="H2359" i="5"/>
  <c r="X2359" i="5"/>
  <c r="R2385" i="5"/>
  <c r="J2385" i="5"/>
  <c r="I2385" i="5"/>
  <c r="H2385" i="5"/>
  <c r="F2385" i="5"/>
  <c r="X2385" i="5"/>
  <c r="H2429" i="5"/>
  <c r="H2441" i="5"/>
  <c r="F2441" i="5"/>
  <c r="R2441" i="5"/>
  <c r="J2441" i="5"/>
  <c r="I2441" i="5"/>
  <c r="X2451" i="5"/>
  <c r="F2451" i="5"/>
  <c r="R2461" i="5"/>
  <c r="I2461" i="5"/>
  <c r="F2461" i="5"/>
  <c r="X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X2367" i="5"/>
  <c r="J2375" i="5"/>
  <c r="R2375" i="5"/>
  <c r="H2375" i="5"/>
  <c r="X2375" i="5"/>
  <c r="AB2410" i="5"/>
  <c r="F2429" i="5"/>
  <c r="X2441" i="5"/>
  <c r="H2461" i="5"/>
  <c r="AB2161" i="5"/>
  <c r="AB2180" i="5"/>
  <c r="AB2181" i="5"/>
  <c r="AB2212" i="5"/>
  <c r="AB2245" i="5"/>
  <c r="X2249" i="5"/>
  <c r="AB2268" i="5"/>
  <c r="X2273" i="5"/>
  <c r="F2282" i="5"/>
  <c r="AB2313" i="5"/>
  <c r="AB2316" i="5"/>
  <c r="X2333"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X2345"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X2469"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X2364" i="5"/>
  <c r="X2365" i="5"/>
  <c r="X2372" i="5"/>
  <c r="X2380" i="5"/>
  <c r="AB2387" i="5"/>
  <c r="AB2396" i="5"/>
  <c r="S2403" i="5"/>
  <c r="AB2414" i="5"/>
  <c r="AB2425" i="5"/>
  <c r="J2433" i="5"/>
  <c r="AB2436" i="5"/>
  <c r="S2456" i="5"/>
  <c r="AB2457" i="5"/>
  <c r="S2458" i="5"/>
  <c r="I2469" i="5"/>
  <c r="S2471" i="5"/>
  <c r="AB2472" i="5"/>
  <c r="AB2504" i="5"/>
  <c r="F19" i="6"/>
  <c r="X341" i="5"/>
  <c r="X304" i="5"/>
  <c r="AB23" i="5"/>
  <c r="X28" i="5"/>
  <c r="AB115" i="5"/>
  <c r="F146" i="5"/>
  <c r="R146" i="5"/>
  <c r="J146" i="5"/>
  <c r="J149" i="5"/>
  <c r="I149" i="5"/>
  <c r="H149" i="5"/>
  <c r="AB179" i="5"/>
  <c r="AB201" i="5"/>
  <c r="H234" i="5"/>
  <c r="F234" i="5"/>
  <c r="R234" i="5"/>
  <c r="J234" i="5"/>
  <c r="I234" i="5"/>
  <c r="H254" i="5"/>
  <c r="F254" i="5"/>
  <c r="X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X270" i="5"/>
  <c r="R270" i="5"/>
  <c r="J270" i="5"/>
  <c r="I270" i="5"/>
  <c r="R311" i="5"/>
  <c r="H311" i="5"/>
  <c r="I311" i="5"/>
  <c r="F311" i="5"/>
  <c r="J311" i="5"/>
  <c r="R5"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X125" i="5"/>
  <c r="F126" i="5"/>
  <c r="R126" i="5"/>
  <c r="J126" i="5"/>
  <c r="AB127" i="5"/>
  <c r="J129" i="5"/>
  <c r="I129" i="5"/>
  <c r="H129" i="5"/>
  <c r="AB136" i="5"/>
  <c r="AB149" i="5"/>
  <c r="H154" i="5"/>
  <c r="X157"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5"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X371" i="5"/>
  <c r="R371" i="5"/>
  <c r="J371" i="5"/>
  <c r="H371" i="5"/>
  <c r="I371" i="5"/>
  <c r="F371" i="5"/>
  <c r="R383" i="5"/>
  <c r="J383" i="5"/>
  <c r="H383" i="5"/>
  <c r="I383" i="5"/>
  <c r="F383" i="5"/>
  <c r="AB119" i="5"/>
  <c r="AB151" i="5"/>
  <c r="J153" i="5"/>
  <c r="I153" i="5"/>
  <c r="H153" i="5"/>
  <c r="AB173" i="5"/>
  <c r="H178" i="5"/>
  <c r="X181" i="5"/>
  <c r="F182" i="5"/>
  <c r="R182" i="5"/>
  <c r="J182" i="5"/>
  <c r="AB183" i="5"/>
  <c r="J185" i="5"/>
  <c r="I185" i="5"/>
  <c r="H185" i="5"/>
  <c r="AB205" i="5"/>
  <c r="AB212" i="5"/>
  <c r="AB248" i="5"/>
  <c r="AB264" i="5"/>
  <c r="AB280" i="5"/>
  <c r="AB296" i="5"/>
  <c r="R319" i="5"/>
  <c r="H319" i="5"/>
  <c r="I319" i="5"/>
  <c r="F319" i="5"/>
  <c r="J319" i="5"/>
  <c r="AB328" i="5"/>
  <c r="X351" i="5"/>
  <c r="R351" i="5"/>
  <c r="J351" i="5"/>
  <c r="H351" i="5"/>
  <c r="I351" i="5"/>
  <c r="F351" i="5"/>
  <c r="AB358" i="5"/>
  <c r="J28" i="5"/>
  <c r="F28" i="5"/>
  <c r="H20" i="5"/>
  <c r="H114" i="5"/>
  <c r="F118" i="5"/>
  <c r="R118" i="5"/>
  <c r="J118" i="5"/>
  <c r="X5" i="5"/>
  <c r="I20" i="5"/>
  <c r="J24" i="5"/>
  <c r="F24" i="5"/>
  <c r="I28" i="5"/>
  <c r="J32" i="5"/>
  <c r="F32"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X209" i="5"/>
  <c r="R213" i="5"/>
  <c r="J213" i="5"/>
  <c r="I213" i="5"/>
  <c r="H213" i="5"/>
  <c r="F222" i="5"/>
  <c r="X222" i="5"/>
  <c r="R222" i="5"/>
  <c r="J222" i="5"/>
  <c r="I222" i="5"/>
  <c r="AB224" i="5"/>
  <c r="H246" i="5"/>
  <c r="F246" i="5"/>
  <c r="R246" i="5"/>
  <c r="J246" i="5"/>
  <c r="I246" i="5"/>
  <c r="H278" i="5"/>
  <c r="F278" i="5"/>
  <c r="R278" i="5"/>
  <c r="J278" i="5"/>
  <c r="I278" i="5"/>
  <c r="H294" i="5"/>
  <c r="F294" i="5"/>
  <c r="X294" i="5"/>
  <c r="R294" i="5"/>
  <c r="J294" i="5"/>
  <c r="I294" i="5"/>
  <c r="R307" i="5"/>
  <c r="H307" i="5"/>
  <c r="J307" i="5"/>
  <c r="I307" i="5"/>
  <c r="F307" i="5"/>
  <c r="X307" i="5"/>
  <c r="AB408" i="5"/>
  <c r="H28" i="5"/>
  <c r="AB109" i="5"/>
  <c r="X117" i="5"/>
  <c r="J121" i="5"/>
  <c r="I121" i="5"/>
  <c r="H121" i="5"/>
  <c r="AB141" i="5"/>
  <c r="H146" i="5"/>
  <c r="F150" i="5"/>
  <c r="R150" i="5"/>
  <c r="J150" i="5"/>
  <c r="AB19" i="5"/>
  <c r="AB27" i="5"/>
  <c r="X29" i="5"/>
  <c r="H18" i="5"/>
  <c r="F21" i="5"/>
  <c r="X24" i="5"/>
  <c r="H26" i="5"/>
  <c r="R28" i="5"/>
  <c r="F29" i="5"/>
  <c r="X32" i="5"/>
  <c r="AB36" i="5"/>
  <c r="AB40" i="5"/>
  <c r="AB44" i="5"/>
  <c r="AB48" i="5"/>
  <c r="AB52" i="5"/>
  <c r="AB56" i="5"/>
  <c r="AB60" i="5"/>
  <c r="AB64" i="5"/>
  <c r="AB68" i="5"/>
  <c r="AB72" i="5"/>
  <c r="AB76" i="5"/>
  <c r="AB80" i="5"/>
  <c r="AB84" i="5"/>
  <c r="AB88" i="5"/>
  <c r="AB92" i="5"/>
  <c r="AB96" i="5"/>
  <c r="AB100" i="5"/>
  <c r="AB101" i="5"/>
  <c r="H106" i="5"/>
  <c r="X109" i="5"/>
  <c r="F110" i="5"/>
  <c r="R110" i="5"/>
  <c r="J110" i="5"/>
  <c r="AB111" i="5"/>
  <c r="J113" i="5"/>
  <c r="I113" i="5"/>
  <c r="H113" i="5"/>
  <c r="AB120" i="5"/>
  <c r="AB133" i="5"/>
  <c r="H138" i="5"/>
  <c r="X141" i="5"/>
  <c r="F142" i="5"/>
  <c r="R142" i="5"/>
  <c r="J142" i="5"/>
  <c r="AB143" i="5"/>
  <c r="J145" i="5"/>
  <c r="I145" i="5"/>
  <c r="H145" i="5"/>
  <c r="AB152" i="5"/>
  <c r="AB165" i="5"/>
  <c r="H170" i="5"/>
  <c r="X173" i="5"/>
  <c r="F174" i="5"/>
  <c r="R174" i="5"/>
  <c r="J174" i="5"/>
  <c r="AB175" i="5"/>
  <c r="J177" i="5"/>
  <c r="I177" i="5"/>
  <c r="H177" i="5"/>
  <c r="AB184" i="5"/>
  <c r="AB197" i="5"/>
  <c r="H202" i="5"/>
  <c r="X205" i="5"/>
  <c r="AB208" i="5"/>
  <c r="F209" i="5"/>
  <c r="H210" i="5"/>
  <c r="AB228" i="5"/>
  <c r="AB252" i="5"/>
  <c r="AB268" i="5"/>
  <c r="AB284" i="5"/>
  <c r="AB300" i="5"/>
  <c r="AB303" i="5"/>
  <c r="AB312" i="5"/>
  <c r="R331" i="5"/>
  <c r="H331" i="5"/>
  <c r="J331" i="5"/>
  <c r="I331" i="5"/>
  <c r="F331" i="5"/>
  <c r="X384"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X153" i="5"/>
  <c r="F154" i="5"/>
  <c r="R154" i="5"/>
  <c r="J154" i="5"/>
  <c r="AB155" i="5"/>
  <c r="J157" i="5"/>
  <c r="I157" i="5"/>
  <c r="H157" i="5"/>
  <c r="AB177" i="5"/>
  <c r="R181" i="5"/>
  <c r="H182" i="5"/>
  <c r="X185" i="5"/>
  <c r="F186" i="5"/>
  <c r="R186" i="5"/>
  <c r="J186" i="5"/>
  <c r="AB187" i="5"/>
  <c r="R209" i="5"/>
  <c r="F214" i="5"/>
  <c r="R214" i="5"/>
  <c r="J214" i="5"/>
  <c r="I214" i="5"/>
  <c r="AB216" i="5"/>
  <c r="H226" i="5"/>
  <c r="F226" i="5"/>
  <c r="R226" i="5"/>
  <c r="J226" i="5"/>
  <c r="I226" i="5"/>
  <c r="AB232" i="5"/>
  <c r="H250" i="5"/>
  <c r="F250" i="5"/>
  <c r="R250" i="5"/>
  <c r="J250" i="5"/>
  <c r="I250" i="5"/>
  <c r="H266" i="5"/>
  <c r="F266" i="5"/>
  <c r="X266" i="5"/>
  <c r="R266" i="5"/>
  <c r="J266" i="5"/>
  <c r="I266" i="5"/>
  <c r="H282" i="5"/>
  <c r="F282" i="5"/>
  <c r="R282" i="5"/>
  <c r="J282" i="5"/>
  <c r="I282" i="5"/>
  <c r="H298" i="5"/>
  <c r="F298" i="5"/>
  <c r="X298" i="5"/>
  <c r="R298" i="5"/>
  <c r="J298" i="5"/>
  <c r="I298" i="5"/>
  <c r="R327" i="5"/>
  <c r="H327" i="5"/>
  <c r="I327" i="5"/>
  <c r="F327" i="5"/>
  <c r="J327" i="5"/>
  <c r="X352" i="5"/>
  <c r="J352" i="5"/>
  <c r="R352" i="5"/>
  <c r="I352" i="5"/>
  <c r="H352" i="5"/>
  <c r="F352" i="5"/>
  <c r="AB361" i="5"/>
  <c r="I470" i="5"/>
  <c r="H470" i="5"/>
  <c r="F470" i="5"/>
  <c r="X470" i="5"/>
  <c r="R470" i="5"/>
  <c r="J470" i="5"/>
  <c r="I494" i="5"/>
  <c r="H494" i="5"/>
  <c r="X494" i="5"/>
  <c r="R494" i="5"/>
  <c r="J494" i="5"/>
  <c r="F494"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R18" i="5"/>
  <c r="F19" i="5"/>
  <c r="I21" i="5"/>
  <c r="R23" i="5"/>
  <c r="H24" i="5"/>
  <c r="R26" i="5"/>
  <c r="F27" i="5"/>
  <c r="I29" i="5"/>
  <c r="X30" i="5"/>
  <c r="R31" i="5"/>
  <c r="H32" i="5"/>
  <c r="X36" i="5"/>
  <c r="X40" i="5"/>
  <c r="X52" i="5"/>
  <c r="X56" i="5"/>
  <c r="X60" i="5"/>
  <c r="X64" i="5"/>
  <c r="X68" i="5"/>
  <c r="X72" i="5"/>
  <c r="X80" i="5"/>
  <c r="X84" i="5"/>
  <c r="X88" i="5"/>
  <c r="X101" i="5"/>
  <c r="R102" i="5"/>
  <c r="J102" i="5"/>
  <c r="AB103" i="5"/>
  <c r="J105" i="5"/>
  <c r="I105" i="5"/>
  <c r="H105" i="5"/>
  <c r="AB112" i="5"/>
  <c r="I118" i="5"/>
  <c r="F121" i="5"/>
  <c r="AB125" i="5"/>
  <c r="R129" i="5"/>
  <c r="H130" i="5"/>
  <c r="X133"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X197"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X332" i="5"/>
  <c r="J332" i="5"/>
  <c r="AB336" i="5"/>
  <c r="X343" i="5"/>
  <c r="R343" i="5"/>
  <c r="J343" i="5"/>
  <c r="H343" i="5"/>
  <c r="X344" i="5"/>
  <c r="J344" i="5"/>
  <c r="AB350" i="5"/>
  <c r="I368" i="5"/>
  <c r="AB373" i="5"/>
  <c r="J376" i="5"/>
  <c r="H380" i="5"/>
  <c r="AB382" i="5"/>
  <c r="AB385" i="5"/>
  <c r="R471" i="5"/>
  <c r="J471" i="5"/>
  <c r="I471" i="5"/>
  <c r="H471" i="5"/>
  <c r="F471" i="5"/>
  <c r="X471" i="5"/>
  <c r="R499" i="5"/>
  <c r="J499" i="5"/>
  <c r="I499" i="5"/>
  <c r="H499" i="5"/>
  <c r="F499" i="5"/>
  <c r="X499" i="5"/>
  <c r="R531" i="5"/>
  <c r="J531" i="5"/>
  <c r="I531" i="5"/>
  <c r="H531" i="5"/>
  <c r="F531" i="5"/>
  <c r="X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X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X368" i="5"/>
  <c r="J368" i="5"/>
  <c r="AB374" i="5"/>
  <c r="AB386" i="5"/>
  <c r="F387" i="5"/>
  <c r="AB393" i="5"/>
  <c r="X399" i="5"/>
  <c r="R399" i="5"/>
  <c r="J399" i="5"/>
  <c r="H399" i="5"/>
  <c r="X464" i="5"/>
  <c r="I464" i="5"/>
  <c r="H464" i="5"/>
  <c r="F464" i="5"/>
  <c r="R464" i="5"/>
  <c r="J464" i="5"/>
  <c r="I478" i="5"/>
  <c r="H478" i="5"/>
  <c r="X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X348" i="5"/>
  <c r="J348" i="5"/>
  <c r="AB354" i="5"/>
  <c r="F364" i="5"/>
  <c r="AB367" i="5"/>
  <c r="AB377" i="5"/>
  <c r="X379" i="5"/>
  <c r="X380" i="5"/>
  <c r="J380" i="5"/>
  <c r="AB390" i="5"/>
  <c r="AB397" i="5"/>
  <c r="R483" i="5"/>
  <c r="J483" i="5"/>
  <c r="I483" i="5"/>
  <c r="H483" i="5"/>
  <c r="F483" i="5"/>
  <c r="I510" i="5"/>
  <c r="H510" i="5"/>
  <c r="X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X515" i="5"/>
  <c r="F304" i="5"/>
  <c r="R310" i="5"/>
  <c r="I313" i="5"/>
  <c r="R318" i="5"/>
  <c r="I321" i="5"/>
  <c r="R326" i="5"/>
  <c r="I329" i="5"/>
  <c r="I332" i="5"/>
  <c r="F333" i="5"/>
  <c r="AB334" i="5"/>
  <c r="AB339" i="5"/>
  <c r="I343" i="5"/>
  <c r="H344" i="5"/>
  <c r="AB346" i="5"/>
  <c r="F356" i="5"/>
  <c r="AB359" i="5"/>
  <c r="AB369" i="5"/>
  <c r="X372" i="5"/>
  <c r="J372" i="5"/>
  <c r="H376" i="5"/>
  <c r="AB378" i="5"/>
  <c r="AB398" i="5"/>
  <c r="F399" i="5"/>
  <c r="AB405" i="5"/>
  <c r="AB409" i="5"/>
  <c r="J336" i="5"/>
  <c r="R344" i="5"/>
  <c r="AB351" i="5"/>
  <c r="AB352" i="5"/>
  <c r="R363" i="5"/>
  <c r="J363" i="5"/>
  <c r="H363" i="5"/>
  <c r="X364" i="5"/>
  <c r="J364" i="5"/>
  <c r="AB370" i="5"/>
  <c r="R387" i="5"/>
  <c r="J387" i="5"/>
  <c r="H387" i="5"/>
  <c r="AB406" i="5"/>
  <c r="I526" i="5"/>
  <c r="H526" i="5"/>
  <c r="X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X487" i="5"/>
  <c r="F492" i="5"/>
  <c r="F508" i="5"/>
  <c r="X519" i="5"/>
  <c r="F540" i="5"/>
  <c r="R547" i="5"/>
  <c r="J547" i="5"/>
  <c r="AB553" i="5"/>
  <c r="AB572" i="5"/>
  <c r="AB582" i="5"/>
  <c r="AB585" i="5"/>
  <c r="AB596" i="5"/>
  <c r="AB597" i="5"/>
  <c r="H706" i="5"/>
  <c r="R706" i="5"/>
  <c r="J706" i="5"/>
  <c r="I706" i="5"/>
  <c r="F706" i="5"/>
  <c r="X706" i="5"/>
  <c r="AB478" i="5"/>
  <c r="AB483" i="5"/>
  <c r="X484" i="5"/>
  <c r="I484" i="5"/>
  <c r="AB494" i="5"/>
  <c r="AB499" i="5"/>
  <c r="X500" i="5"/>
  <c r="I500" i="5"/>
  <c r="AB510" i="5"/>
  <c r="F514" i="5"/>
  <c r="AB515" i="5"/>
  <c r="X516" i="5"/>
  <c r="I516" i="5"/>
  <c r="F519" i="5"/>
  <c r="AB526" i="5"/>
  <c r="F530" i="5"/>
  <c r="AB531" i="5"/>
  <c r="X532"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X586" i="5"/>
  <c r="R443" i="5"/>
  <c r="R451" i="5"/>
  <c r="R455" i="5"/>
  <c r="H468" i="5"/>
  <c r="AB479" i="5"/>
  <c r="X480" i="5"/>
  <c r="I480" i="5"/>
  <c r="J482" i="5"/>
  <c r="AB484" i="5"/>
  <c r="AB490" i="5"/>
  <c r="AB495" i="5"/>
  <c r="J498" i="5"/>
  <c r="AB500" i="5"/>
  <c r="AB506" i="5"/>
  <c r="AB511" i="5"/>
  <c r="X512" i="5"/>
  <c r="I512" i="5"/>
  <c r="J514" i="5"/>
  <c r="AB516" i="5"/>
  <c r="AB522" i="5"/>
  <c r="AB527" i="5"/>
  <c r="X528" i="5"/>
  <c r="I528" i="5"/>
  <c r="J530" i="5"/>
  <c r="AB532" i="5"/>
  <c r="AB538" i="5"/>
  <c r="AB543" i="5"/>
  <c r="X544" i="5"/>
  <c r="I544" i="5"/>
  <c r="J546" i="5"/>
  <c r="F547" i="5"/>
  <c r="AB548" i="5"/>
  <c r="AB550" i="5"/>
  <c r="R551" i="5"/>
  <c r="J551" i="5"/>
  <c r="AB557" i="5"/>
  <c r="F558" i="5"/>
  <c r="AB568" i="5"/>
  <c r="F570" i="5"/>
  <c r="AB578" i="5"/>
  <c r="AB581" i="5"/>
  <c r="H682" i="5"/>
  <c r="R682" i="5"/>
  <c r="J682" i="5"/>
  <c r="I682" i="5"/>
  <c r="F682" i="5"/>
  <c r="X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X476" i="5"/>
  <c r="I476" i="5"/>
  <c r="F479" i="5"/>
  <c r="AB480" i="5"/>
  <c r="AB486" i="5"/>
  <c r="AB491" i="5"/>
  <c r="X492" i="5"/>
  <c r="I492" i="5"/>
  <c r="F495" i="5"/>
  <c r="AB496" i="5"/>
  <c r="AB502" i="5"/>
  <c r="AB507" i="5"/>
  <c r="X508" i="5"/>
  <c r="I508" i="5"/>
  <c r="F511" i="5"/>
  <c r="AB512" i="5"/>
  <c r="AB518" i="5"/>
  <c r="AB523" i="5"/>
  <c r="F527" i="5"/>
  <c r="AB528" i="5"/>
  <c r="AB534" i="5"/>
  <c r="AB539" i="5"/>
  <c r="X540" i="5"/>
  <c r="I540" i="5"/>
  <c r="F543" i="5"/>
  <c r="AB544" i="5"/>
  <c r="AB549" i="5"/>
  <c r="F550" i="5"/>
  <c r="H559" i="5"/>
  <c r="AB576" i="5"/>
  <c r="J582" i="5"/>
  <c r="I582" i="5"/>
  <c r="H582" i="5"/>
  <c r="X582" i="5"/>
  <c r="AB586" i="5"/>
  <c r="AB589" i="5"/>
  <c r="H690" i="5"/>
  <c r="R690" i="5"/>
  <c r="J690" i="5"/>
  <c r="I690" i="5"/>
  <c r="F690" i="5"/>
  <c r="X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X570" i="5"/>
  <c r="AB574" i="5"/>
  <c r="AB577" i="5"/>
  <c r="R590" i="5"/>
  <c r="J590" i="5"/>
  <c r="I590" i="5"/>
  <c r="H590" i="5"/>
  <c r="X590" i="5"/>
  <c r="H698" i="5"/>
  <c r="R698" i="5"/>
  <c r="J698" i="5"/>
  <c r="I698" i="5"/>
  <c r="F698" i="5"/>
  <c r="X698" i="5"/>
  <c r="AB465" i="5"/>
  <c r="AB476" i="5"/>
  <c r="AB482" i="5"/>
  <c r="J484" i="5"/>
  <c r="AB487" i="5"/>
  <c r="I488" i="5"/>
  <c r="AB492" i="5"/>
  <c r="AB498" i="5"/>
  <c r="J500" i="5"/>
  <c r="AB503" i="5"/>
  <c r="I504" i="5"/>
  <c r="AB508" i="5"/>
  <c r="AB514" i="5"/>
  <c r="J516" i="5"/>
  <c r="AB519" i="5"/>
  <c r="I520" i="5"/>
  <c r="AB524" i="5"/>
  <c r="AB530" i="5"/>
  <c r="J532" i="5"/>
  <c r="AB535" i="5"/>
  <c r="X536" i="5"/>
  <c r="I536" i="5"/>
  <c r="AB540" i="5"/>
  <c r="AB546" i="5"/>
  <c r="J558" i="5"/>
  <c r="I558" i="5"/>
  <c r="H558" i="5"/>
  <c r="AB565" i="5"/>
  <c r="AB584" i="5"/>
  <c r="AB592" i="5"/>
  <c r="AB593" i="5"/>
  <c r="R594" i="5"/>
  <c r="J594" i="5"/>
  <c r="I594" i="5"/>
  <c r="H594" i="5"/>
  <c r="X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X685" i="5"/>
  <c r="I685" i="5"/>
  <c r="I688" i="5"/>
  <c r="H689" i="5"/>
  <c r="AB691" i="5"/>
  <c r="F701" i="5"/>
  <c r="X701" i="5"/>
  <c r="I701" i="5"/>
  <c r="I704" i="5"/>
  <c r="H705" i="5"/>
  <c r="J707" i="5"/>
  <c r="I707" i="5"/>
  <c r="F707" i="5"/>
  <c r="X707" i="5"/>
  <c r="AB711" i="5"/>
  <c r="S715" i="5"/>
  <c r="H719" i="5"/>
  <c r="X722" i="5"/>
  <c r="J723" i="5"/>
  <c r="I723" i="5"/>
  <c r="F723" i="5"/>
  <c r="X723" i="5"/>
  <c r="H726" i="5"/>
  <c r="R726" i="5"/>
  <c r="AB727" i="5"/>
  <c r="R728" i="5"/>
  <c r="H728" i="5"/>
  <c r="S731" i="5"/>
  <c r="H735" i="5"/>
  <c r="J739" i="5"/>
  <c r="I739" i="5"/>
  <c r="F739" i="5"/>
  <c r="X739" i="5"/>
  <c r="H742" i="5"/>
  <c r="R742" i="5"/>
  <c r="AB743" i="5"/>
  <c r="R744" i="5"/>
  <c r="H744" i="5"/>
  <c r="S747" i="5"/>
  <c r="S757" i="5"/>
  <c r="AB759" i="5"/>
  <c r="H765" i="5"/>
  <c r="F765" i="5"/>
  <c r="X765" i="5"/>
  <c r="J765" i="5"/>
  <c r="I765" i="5"/>
  <c r="J771" i="5"/>
  <c r="I771" i="5"/>
  <c r="H771" i="5"/>
  <c r="F771" i="5"/>
  <c r="X771" i="5"/>
  <c r="H781" i="5"/>
  <c r="F781" i="5"/>
  <c r="X781" i="5"/>
  <c r="J781" i="5"/>
  <c r="I781" i="5"/>
  <c r="J787" i="5"/>
  <c r="I787" i="5"/>
  <c r="H787" i="5"/>
  <c r="F787" i="5"/>
  <c r="X787" i="5"/>
  <c r="J815" i="5"/>
  <c r="X815" i="5"/>
  <c r="F815" i="5"/>
  <c r="R815" i="5"/>
  <c r="I815" i="5"/>
  <c r="H815" i="5"/>
  <c r="I850" i="5"/>
  <c r="H850" i="5"/>
  <c r="X850" i="5"/>
  <c r="R850" i="5"/>
  <c r="J850" i="5"/>
  <c r="F850" i="5"/>
  <c r="I548" i="5"/>
  <c r="I552" i="5"/>
  <c r="I560" i="5"/>
  <c r="I564" i="5"/>
  <c r="I568" i="5"/>
  <c r="I572" i="5"/>
  <c r="I584" i="5"/>
  <c r="X598" i="5"/>
  <c r="I600" i="5"/>
  <c r="I604" i="5"/>
  <c r="X606" i="5"/>
  <c r="X610" i="5"/>
  <c r="I612" i="5"/>
  <c r="X614" i="5"/>
  <c r="I616" i="5"/>
  <c r="X618" i="5"/>
  <c r="I620" i="5"/>
  <c r="X622" i="5"/>
  <c r="I624" i="5"/>
  <c r="X626" i="5"/>
  <c r="I628" i="5"/>
  <c r="X630" i="5"/>
  <c r="I636" i="5"/>
  <c r="X638" i="5"/>
  <c r="X642" i="5"/>
  <c r="X646" i="5"/>
  <c r="I652" i="5"/>
  <c r="I656" i="5"/>
  <c r="I660" i="5"/>
  <c r="AB681" i="5"/>
  <c r="S683" i="5"/>
  <c r="AB686" i="5"/>
  <c r="J688" i="5"/>
  <c r="J689" i="5"/>
  <c r="F691" i="5"/>
  <c r="S693" i="5"/>
  <c r="AB697" i="5"/>
  <c r="S699" i="5"/>
  <c r="AB702" i="5"/>
  <c r="J704" i="5"/>
  <c r="J705" i="5"/>
  <c r="X708" i="5"/>
  <c r="F709" i="5"/>
  <c r="X709" i="5"/>
  <c r="J709" i="5"/>
  <c r="I709" i="5"/>
  <c r="AB713" i="5"/>
  <c r="H721" i="5"/>
  <c r="F722" i="5"/>
  <c r="X724" i="5"/>
  <c r="F725" i="5"/>
  <c r="X725" i="5"/>
  <c r="J725" i="5"/>
  <c r="I725" i="5"/>
  <c r="AB729" i="5"/>
  <c r="H737" i="5"/>
  <c r="X740" i="5"/>
  <c r="F741" i="5"/>
  <c r="X741" i="5"/>
  <c r="J741" i="5"/>
  <c r="I741" i="5"/>
  <c r="AB745" i="5"/>
  <c r="S749" i="5"/>
  <c r="J759" i="5"/>
  <c r="I759" i="5"/>
  <c r="H759" i="5"/>
  <c r="F759" i="5"/>
  <c r="X759" i="5"/>
  <c r="AB769" i="5"/>
  <c r="S769" i="5"/>
  <c r="S775" i="5"/>
  <c r="AB775" i="5"/>
  <c r="AB785" i="5"/>
  <c r="S785" i="5"/>
  <c r="S791" i="5"/>
  <c r="AB791" i="5"/>
  <c r="R803" i="5"/>
  <c r="J803" i="5"/>
  <c r="I803" i="5"/>
  <c r="H803" i="5"/>
  <c r="F803" i="5"/>
  <c r="X803" i="5"/>
  <c r="J827" i="5"/>
  <c r="I827" i="5"/>
  <c r="X827" i="5"/>
  <c r="R827" i="5"/>
  <c r="H827" i="5"/>
  <c r="F827" i="5"/>
  <c r="J656" i="5"/>
  <c r="J660" i="5"/>
  <c r="S661" i="5"/>
  <c r="J664" i="5"/>
  <c r="S665" i="5"/>
  <c r="J668" i="5"/>
  <c r="S669" i="5"/>
  <c r="S673" i="5"/>
  <c r="J676" i="5"/>
  <c r="S677" i="5"/>
  <c r="F681" i="5"/>
  <c r="X681" i="5"/>
  <c r="I681" i="5"/>
  <c r="J683" i="5"/>
  <c r="I683" i="5"/>
  <c r="X683" i="5"/>
  <c r="AB687" i="5"/>
  <c r="F697" i="5"/>
  <c r="X697" i="5"/>
  <c r="I697" i="5"/>
  <c r="J699" i="5"/>
  <c r="I699" i="5"/>
  <c r="X699" i="5"/>
  <c r="AB703" i="5"/>
  <c r="F708" i="5"/>
  <c r="J711" i="5"/>
  <c r="I711" i="5"/>
  <c r="F711" i="5"/>
  <c r="X711" i="5"/>
  <c r="H714" i="5"/>
  <c r="R714" i="5"/>
  <c r="AB715" i="5"/>
  <c r="R716" i="5"/>
  <c r="H716" i="5"/>
  <c r="F724" i="5"/>
  <c r="J727" i="5"/>
  <c r="I727" i="5"/>
  <c r="F727" i="5"/>
  <c r="X727" i="5"/>
  <c r="AB731" i="5"/>
  <c r="R732" i="5"/>
  <c r="H732" i="5"/>
  <c r="F740" i="5"/>
  <c r="J743" i="5"/>
  <c r="I743" i="5"/>
  <c r="F743" i="5"/>
  <c r="X743" i="5"/>
  <c r="X744" i="5"/>
  <c r="AB747" i="5"/>
  <c r="R748" i="5"/>
  <c r="H748" i="5"/>
  <c r="H769" i="5"/>
  <c r="F769" i="5"/>
  <c r="X769" i="5"/>
  <c r="J769" i="5"/>
  <c r="I769" i="5"/>
  <c r="H785" i="5"/>
  <c r="F785" i="5"/>
  <c r="X785" i="5"/>
  <c r="J785" i="5"/>
  <c r="I785" i="5"/>
  <c r="J791" i="5"/>
  <c r="I791" i="5"/>
  <c r="H791" i="5"/>
  <c r="F791" i="5"/>
  <c r="X791" i="5"/>
  <c r="J799" i="5"/>
  <c r="AB682" i="5"/>
  <c r="AB693" i="5"/>
  <c r="AB698" i="5"/>
  <c r="F713" i="5"/>
  <c r="X713" i="5"/>
  <c r="J713" i="5"/>
  <c r="I713" i="5"/>
  <c r="F729" i="5"/>
  <c r="X729" i="5"/>
  <c r="J729" i="5"/>
  <c r="I729" i="5"/>
  <c r="F745" i="5"/>
  <c r="X745" i="5"/>
  <c r="J745" i="5"/>
  <c r="I745" i="5"/>
  <c r="S753" i="5"/>
  <c r="AB755" i="5"/>
  <c r="S763" i="5"/>
  <c r="AB763" i="5"/>
  <c r="AB773" i="5"/>
  <c r="S773" i="5"/>
  <c r="S779" i="5"/>
  <c r="AB779" i="5"/>
  <c r="AB789" i="5"/>
  <c r="S789" i="5"/>
  <c r="R795" i="5"/>
  <c r="J795" i="5"/>
  <c r="I795" i="5"/>
  <c r="H795" i="5"/>
  <c r="F795" i="5"/>
  <c r="X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X693" i="5"/>
  <c r="I693" i="5"/>
  <c r="H694" i="5"/>
  <c r="R694" i="5"/>
  <c r="H697" i="5"/>
  <c r="AB699" i="5"/>
  <c r="S707" i="5"/>
  <c r="R709" i="5"/>
  <c r="H711" i="5"/>
  <c r="X714" i="5"/>
  <c r="J715" i="5"/>
  <c r="I715" i="5"/>
  <c r="F715" i="5"/>
  <c r="X715" i="5"/>
  <c r="AB719" i="5"/>
  <c r="S723" i="5"/>
  <c r="R725" i="5"/>
  <c r="H727" i="5"/>
  <c r="J731" i="5"/>
  <c r="I731" i="5"/>
  <c r="F731" i="5"/>
  <c r="X731" i="5"/>
  <c r="H734" i="5"/>
  <c r="R734" i="5"/>
  <c r="AB735" i="5"/>
  <c r="R736" i="5"/>
  <c r="H736" i="5"/>
  <c r="S739" i="5"/>
  <c r="H743" i="5"/>
  <c r="X746" i="5"/>
  <c r="J747" i="5"/>
  <c r="I747" i="5"/>
  <c r="F747" i="5"/>
  <c r="X747" i="5"/>
  <c r="F753" i="5"/>
  <c r="X753" i="5"/>
  <c r="J753" i="5"/>
  <c r="I753" i="5"/>
  <c r="J755" i="5"/>
  <c r="I755" i="5"/>
  <c r="H755" i="5"/>
  <c r="F755" i="5"/>
  <c r="X755" i="5"/>
  <c r="F756" i="5"/>
  <c r="J763" i="5"/>
  <c r="I763" i="5"/>
  <c r="H763" i="5"/>
  <c r="F763" i="5"/>
  <c r="X763" i="5"/>
  <c r="R769" i="5"/>
  <c r="H773" i="5"/>
  <c r="F773" i="5"/>
  <c r="X773" i="5"/>
  <c r="J773" i="5"/>
  <c r="I773" i="5"/>
  <c r="J779" i="5"/>
  <c r="I779" i="5"/>
  <c r="H779" i="5"/>
  <c r="F779" i="5"/>
  <c r="X779" i="5"/>
  <c r="R785" i="5"/>
  <c r="H789" i="5"/>
  <c r="F789" i="5"/>
  <c r="X789" i="5"/>
  <c r="J789" i="5"/>
  <c r="I789" i="5"/>
  <c r="R791" i="5"/>
  <c r="AB801" i="5"/>
  <c r="S801" i="5"/>
  <c r="H805" i="5"/>
  <c r="F805" i="5"/>
  <c r="X805" i="5"/>
  <c r="R805" i="5"/>
  <c r="J805" i="5"/>
  <c r="I805" i="5"/>
  <c r="I834" i="5"/>
  <c r="H834" i="5"/>
  <c r="X834" i="5"/>
  <c r="R834" i="5"/>
  <c r="J834" i="5"/>
  <c r="F834" i="5"/>
  <c r="I598" i="5"/>
  <c r="I606" i="5"/>
  <c r="I610" i="5"/>
  <c r="I614" i="5"/>
  <c r="I618" i="5"/>
  <c r="I622" i="5"/>
  <c r="I626" i="5"/>
  <c r="I630" i="5"/>
  <c r="I638" i="5"/>
  <c r="I642" i="5"/>
  <c r="I646" i="5"/>
  <c r="J681" i="5"/>
  <c r="F683" i="5"/>
  <c r="S685" i="5"/>
  <c r="X688" i="5"/>
  <c r="AB689" i="5"/>
  <c r="S691" i="5"/>
  <c r="H692" i="5"/>
  <c r="AB694" i="5"/>
  <c r="J697" i="5"/>
  <c r="F699" i="5"/>
  <c r="S701" i="5"/>
  <c r="X704" i="5"/>
  <c r="AB705" i="5"/>
  <c r="S709" i="5"/>
  <c r="R711" i="5"/>
  <c r="H713" i="5"/>
  <c r="F714" i="5"/>
  <c r="X716" i="5"/>
  <c r="AB721" i="5"/>
  <c r="S725" i="5"/>
  <c r="J726" i="5"/>
  <c r="R727" i="5"/>
  <c r="I728" i="5"/>
  <c r="H729" i="5"/>
  <c r="F730" i="5"/>
  <c r="X732" i="5"/>
  <c r="F733" i="5"/>
  <c r="X733" i="5"/>
  <c r="J733" i="5"/>
  <c r="I733" i="5"/>
  <c r="AB737" i="5"/>
  <c r="S741" i="5"/>
  <c r="J742" i="5"/>
  <c r="R743" i="5"/>
  <c r="I744" i="5"/>
  <c r="H745" i="5"/>
  <c r="X748" i="5"/>
  <c r="AB751" i="5"/>
  <c r="AB761" i="5"/>
  <c r="S761" i="5"/>
  <c r="S767" i="5"/>
  <c r="AB767" i="5"/>
  <c r="AB777" i="5"/>
  <c r="S777" i="5"/>
  <c r="S783" i="5"/>
  <c r="AB783" i="5"/>
  <c r="AB793" i="5"/>
  <c r="S793" i="5"/>
  <c r="AB797" i="5"/>
  <c r="S797" i="5"/>
  <c r="H801" i="5"/>
  <c r="F801" i="5"/>
  <c r="X801" i="5"/>
  <c r="J801" i="5"/>
  <c r="I801" i="5"/>
  <c r="J598" i="5"/>
  <c r="J606" i="5"/>
  <c r="J610" i="5"/>
  <c r="J614" i="5"/>
  <c r="J618" i="5"/>
  <c r="J622" i="5"/>
  <c r="J626" i="5"/>
  <c r="J630" i="5"/>
  <c r="R681" i="5"/>
  <c r="F688" i="5"/>
  <c r="F689" i="5"/>
  <c r="X689" i="5"/>
  <c r="I689" i="5"/>
  <c r="J691" i="5"/>
  <c r="I691" i="5"/>
  <c r="X691" i="5"/>
  <c r="F704" i="5"/>
  <c r="F705" i="5"/>
  <c r="X705" i="5"/>
  <c r="I705" i="5"/>
  <c r="AB707" i="5"/>
  <c r="R708" i="5"/>
  <c r="H708" i="5"/>
  <c r="R713" i="5"/>
  <c r="J719" i="5"/>
  <c r="I719" i="5"/>
  <c r="F719" i="5"/>
  <c r="X719" i="5"/>
  <c r="H722" i="5"/>
  <c r="R722" i="5"/>
  <c r="AB723" i="5"/>
  <c r="R724" i="5"/>
  <c r="H724" i="5"/>
  <c r="R729" i="5"/>
  <c r="J735" i="5"/>
  <c r="I735" i="5"/>
  <c r="F735" i="5"/>
  <c r="X735" i="5"/>
  <c r="AB739" i="5"/>
  <c r="R740" i="5"/>
  <c r="H740" i="5"/>
  <c r="R745" i="5"/>
  <c r="J751" i="5"/>
  <c r="I751" i="5"/>
  <c r="H751" i="5"/>
  <c r="F751" i="5"/>
  <c r="X751" i="5"/>
  <c r="H761" i="5"/>
  <c r="F761" i="5"/>
  <c r="X761" i="5"/>
  <c r="J761" i="5"/>
  <c r="I761" i="5"/>
  <c r="H777" i="5"/>
  <c r="F777" i="5"/>
  <c r="X777" i="5"/>
  <c r="J777" i="5"/>
  <c r="I777" i="5"/>
  <c r="H793" i="5"/>
  <c r="F793" i="5"/>
  <c r="X793" i="5"/>
  <c r="J793" i="5"/>
  <c r="I793" i="5"/>
  <c r="H797" i="5"/>
  <c r="F797" i="5"/>
  <c r="X797" i="5"/>
  <c r="J797" i="5"/>
  <c r="I797" i="5"/>
  <c r="X806" i="5"/>
  <c r="R806" i="5"/>
  <c r="J806" i="5"/>
  <c r="I806" i="5"/>
  <c r="H806" i="5"/>
  <c r="F806" i="5"/>
  <c r="I842" i="5"/>
  <c r="H842" i="5"/>
  <c r="X842" i="5"/>
  <c r="R842" i="5"/>
  <c r="J842" i="5"/>
  <c r="F842" i="5"/>
  <c r="AB685" i="5"/>
  <c r="AB690" i="5"/>
  <c r="AB701" i="5"/>
  <c r="AB706" i="5"/>
  <c r="F721" i="5"/>
  <c r="X721" i="5"/>
  <c r="J721" i="5"/>
  <c r="I721" i="5"/>
  <c r="F737" i="5"/>
  <c r="X737" i="5"/>
  <c r="J737" i="5"/>
  <c r="I737" i="5"/>
  <c r="S755" i="5"/>
  <c r="R756" i="5"/>
  <c r="J756" i="5"/>
  <c r="H756" i="5"/>
  <c r="AB765" i="5"/>
  <c r="S765" i="5"/>
  <c r="S771" i="5"/>
  <c r="AB771" i="5"/>
  <c r="AB781" i="5"/>
  <c r="S781" i="5"/>
  <c r="S787" i="5"/>
  <c r="AB787" i="5"/>
  <c r="H822" i="5"/>
  <c r="X822" i="5"/>
  <c r="R822" i="5"/>
  <c r="J822" i="5"/>
  <c r="I822" i="5"/>
  <c r="F822" i="5"/>
  <c r="X919" i="5"/>
  <c r="R919" i="5"/>
  <c r="I919" i="5"/>
  <c r="J919" i="5"/>
  <c r="H919" i="5"/>
  <c r="F919" i="5"/>
  <c r="R758" i="5"/>
  <c r="R770" i="5"/>
  <c r="R778" i="5"/>
  <c r="R782" i="5"/>
  <c r="R786" i="5"/>
  <c r="R790" i="5"/>
  <c r="R798" i="5"/>
  <c r="R802" i="5"/>
  <c r="S806" i="5"/>
  <c r="H807" i="5"/>
  <c r="H809" i="5"/>
  <c r="S811" i="5"/>
  <c r="X816" i="5"/>
  <c r="H820" i="5"/>
  <c r="H82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X835" i="5"/>
  <c r="R843" i="5"/>
  <c r="J843" i="5"/>
  <c r="I843" i="5"/>
  <c r="X843" i="5"/>
  <c r="X844" i="5"/>
  <c r="R844" i="5"/>
  <c r="I844" i="5"/>
  <c r="J851" i="5"/>
  <c r="X851" i="5"/>
  <c r="S865" i="5"/>
  <c r="AB868" i="5"/>
  <c r="AB876" i="5"/>
  <c r="AB877" i="5"/>
  <c r="AB880" i="5"/>
  <c r="S893" i="5"/>
  <c r="X899" i="5"/>
  <c r="R899" i="5"/>
  <c r="I899" i="5"/>
  <c r="F899" i="5"/>
  <c r="H899" i="5"/>
  <c r="I909" i="5"/>
  <c r="X909" i="5"/>
  <c r="J909" i="5"/>
  <c r="H909" i="5"/>
  <c r="F909" i="5"/>
  <c r="R909" i="5"/>
  <c r="AB924" i="5"/>
  <c r="S929" i="5"/>
  <c r="AB953" i="5"/>
  <c r="S953" i="5"/>
  <c r="R994" i="5"/>
  <c r="J994" i="5"/>
  <c r="I994" i="5"/>
  <c r="X994" i="5"/>
  <c r="H994" i="5"/>
  <c r="F994" i="5"/>
  <c r="AB1045" i="5"/>
  <c r="S1045" i="5"/>
  <c r="J819" i="5"/>
  <c r="X819" i="5"/>
  <c r="AB884" i="5"/>
  <c r="AB892" i="5"/>
  <c r="R906" i="5"/>
  <c r="I906" i="5"/>
  <c r="H906" i="5"/>
  <c r="X906" i="5"/>
  <c r="I921" i="5"/>
  <c r="X921" i="5"/>
  <c r="F921" i="5"/>
  <c r="R921" i="5"/>
  <c r="H921" i="5"/>
  <c r="I929" i="5"/>
  <c r="X929" i="5"/>
  <c r="R929" i="5"/>
  <c r="J929" i="5"/>
  <c r="H929" i="5"/>
  <c r="AB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X856" i="5"/>
  <c r="R856" i="5"/>
  <c r="F856" i="5"/>
  <c r="I856" i="5"/>
  <c r="X860" i="5"/>
  <c r="R860" i="5"/>
  <c r="I860" i="5"/>
  <c r="H860" i="5"/>
  <c r="F860" i="5"/>
  <c r="X864" i="5"/>
  <c r="R864" i="5"/>
  <c r="J864" i="5"/>
  <c r="I864" i="5"/>
  <c r="F864" i="5"/>
  <c r="AB896" i="5"/>
  <c r="S897" i="5"/>
  <c r="X904"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X962" i="5"/>
  <c r="AB970" i="5"/>
  <c r="J993" i="5"/>
  <c r="I993" i="5"/>
  <c r="H993" i="5"/>
  <c r="X993" i="5"/>
  <c r="F993" i="5"/>
  <c r="R993" i="5"/>
  <c r="J1037" i="5"/>
  <c r="I1037" i="5"/>
  <c r="H1037" i="5"/>
  <c r="X1037" i="5"/>
  <c r="F1037" i="5"/>
  <c r="R1037" i="5"/>
  <c r="AB1077" i="5"/>
  <c r="S1077" i="5"/>
  <c r="S807" i="5"/>
  <c r="J810" i="5"/>
  <c r="R824" i="5"/>
  <c r="I824" i="5"/>
  <c r="S831" i="5"/>
  <c r="F838" i="5"/>
  <c r="F846" i="5"/>
  <c r="X855" i="5"/>
  <c r="R855" i="5"/>
  <c r="I855" i="5"/>
  <c r="H855" i="5"/>
  <c r="F855" i="5"/>
  <c r="X876" i="5"/>
  <c r="R876" i="5"/>
  <c r="I876" i="5"/>
  <c r="H876" i="5"/>
  <c r="F876" i="5"/>
  <c r="X880" i="5"/>
  <c r="R880" i="5"/>
  <c r="J880" i="5"/>
  <c r="I880" i="5"/>
  <c r="F880" i="5"/>
  <c r="J906" i="5"/>
  <c r="H945" i="5"/>
  <c r="AB980" i="5"/>
  <c r="R1030" i="5"/>
  <c r="J1030" i="5"/>
  <c r="I1030" i="5"/>
  <c r="H1030" i="5"/>
  <c r="F1030" i="5"/>
  <c r="X1030" i="5"/>
  <c r="J1117" i="5"/>
  <c r="I1117" i="5"/>
  <c r="H1117" i="5"/>
  <c r="X1117" i="5"/>
  <c r="F1117" i="5"/>
  <c r="R1117" i="5"/>
  <c r="R1177" i="5"/>
  <c r="J1177" i="5"/>
  <c r="I1177" i="5"/>
  <c r="H1177" i="5"/>
  <c r="F1177" i="5"/>
  <c r="X1177" i="5"/>
  <c r="F809" i="5"/>
  <c r="R809" i="5"/>
  <c r="I813" i="5"/>
  <c r="AB815" i="5"/>
  <c r="F819" i="5"/>
  <c r="AB821" i="5"/>
  <c r="H826" i="5"/>
  <c r="X826" i="5"/>
  <c r="R826" i="5"/>
  <c r="AB827" i="5"/>
  <c r="R828" i="5"/>
  <c r="I828" i="5"/>
  <c r="J831" i="5"/>
  <c r="I831" i="5"/>
  <c r="X831" i="5"/>
  <c r="X832" i="5"/>
  <c r="R832" i="5"/>
  <c r="I832" i="5"/>
  <c r="X840" i="5"/>
  <c r="R840" i="5"/>
  <c r="I840" i="5"/>
  <c r="F844" i="5"/>
  <c r="X848" i="5"/>
  <c r="R848" i="5"/>
  <c r="I848" i="5"/>
  <c r="AB855" i="5"/>
  <c r="I861" i="5"/>
  <c r="X861" i="5"/>
  <c r="H861" i="5"/>
  <c r="F861" i="5"/>
  <c r="R861" i="5"/>
  <c r="S869" i="5"/>
  <c r="AB897" i="5"/>
  <c r="AB908" i="5"/>
  <c r="I915" i="5"/>
  <c r="AB918" i="5"/>
  <c r="I925" i="5"/>
  <c r="X925" i="5"/>
  <c r="J925" i="5"/>
  <c r="H925" i="5"/>
  <c r="F925" i="5"/>
  <c r="R925" i="5"/>
  <c r="I961" i="5"/>
  <c r="H961" i="5"/>
  <c r="X961" i="5"/>
  <c r="J961" i="5"/>
  <c r="F961" i="5"/>
  <c r="R961" i="5"/>
  <c r="AB1029" i="5"/>
  <c r="S1029" i="5"/>
  <c r="J1069" i="5"/>
  <c r="I1069" i="5"/>
  <c r="H1069" i="5"/>
  <c r="X1069" i="5"/>
  <c r="F1069" i="5"/>
  <c r="R1069" i="5"/>
  <c r="AB1109" i="5"/>
  <c r="S1109" i="5"/>
  <c r="I816" i="5"/>
  <c r="H819" i="5"/>
  <c r="F821" i="5"/>
  <c r="X821" i="5"/>
  <c r="R821" i="5"/>
  <c r="I821" i="5"/>
  <c r="H830" i="5"/>
  <c r="X830" i="5"/>
  <c r="R830" i="5"/>
  <c r="I857" i="5"/>
  <c r="X857" i="5"/>
  <c r="R857" i="5"/>
  <c r="H857" i="5"/>
  <c r="AB859" i="5"/>
  <c r="AB863" i="5"/>
  <c r="AB871" i="5"/>
  <c r="I877" i="5"/>
  <c r="X877" i="5"/>
  <c r="H877" i="5"/>
  <c r="F877" i="5"/>
  <c r="R877" i="5"/>
  <c r="S885" i="5"/>
  <c r="X887" i="5"/>
  <c r="R887" i="5"/>
  <c r="I887" i="5"/>
  <c r="H887" i="5"/>
  <c r="F887" i="5"/>
  <c r="X896" i="5"/>
  <c r="R896" i="5"/>
  <c r="J896" i="5"/>
  <c r="I896" i="5"/>
  <c r="F896" i="5"/>
  <c r="I905" i="5"/>
  <c r="X905" i="5"/>
  <c r="F905" i="5"/>
  <c r="R905" i="5"/>
  <c r="H905" i="5"/>
  <c r="S913" i="5"/>
  <c r="R922" i="5"/>
  <c r="I922" i="5"/>
  <c r="H922" i="5"/>
  <c r="X922" i="5"/>
  <c r="AB928" i="5"/>
  <c r="I949" i="5"/>
  <c r="X949" i="5"/>
  <c r="R949" i="5"/>
  <c r="J949" i="5"/>
  <c r="H949" i="5"/>
  <c r="F949" i="5"/>
  <c r="I965" i="5"/>
  <c r="H965" i="5"/>
  <c r="X965" i="5"/>
  <c r="F965" i="5"/>
  <c r="R965" i="5"/>
  <c r="J965" i="5"/>
  <c r="AB969" i="5"/>
  <c r="S969" i="5"/>
  <c r="AB1061" i="5"/>
  <c r="S1061" i="5"/>
  <c r="AB810" i="5"/>
  <c r="H810" i="5"/>
  <c r="X810" i="5"/>
  <c r="AB816" i="5"/>
  <c r="I819" i="5"/>
  <c r="F825" i="5"/>
  <c r="X825" i="5"/>
  <c r="R825" i="5"/>
  <c r="I825" i="5"/>
  <c r="I838" i="5"/>
  <c r="H838" i="5"/>
  <c r="X838" i="5"/>
  <c r="R838" i="5"/>
  <c r="I846" i="5"/>
  <c r="H846" i="5"/>
  <c r="X846" i="5"/>
  <c r="R846" i="5"/>
  <c r="F857" i="5"/>
  <c r="I873" i="5"/>
  <c r="X873" i="5"/>
  <c r="R873" i="5"/>
  <c r="H873" i="5"/>
  <c r="J877" i="5"/>
  <c r="I893" i="5"/>
  <c r="X893" i="5"/>
  <c r="H893" i="5"/>
  <c r="F893" i="5"/>
  <c r="R893" i="5"/>
  <c r="J905" i="5"/>
  <c r="X908" i="5"/>
  <c r="R908" i="5"/>
  <c r="J908" i="5"/>
  <c r="I908" i="5"/>
  <c r="H908" i="5"/>
  <c r="F908" i="5"/>
  <c r="X920" i="5"/>
  <c r="R920" i="5"/>
  <c r="H920" i="5"/>
  <c r="F920" i="5"/>
  <c r="I920" i="5"/>
  <c r="F922" i="5"/>
  <c r="X936" i="5"/>
  <c r="R936" i="5"/>
  <c r="H936" i="5"/>
  <c r="J936" i="5"/>
  <c r="I936" i="5"/>
  <c r="F936" i="5"/>
  <c r="X963" i="5"/>
  <c r="R963" i="5"/>
  <c r="I963" i="5"/>
  <c r="J963" i="5"/>
  <c r="H963" i="5"/>
  <c r="F963" i="5"/>
  <c r="J1101" i="5"/>
  <c r="I1101" i="5"/>
  <c r="H1101" i="5"/>
  <c r="X1101" i="5"/>
  <c r="F1101" i="5"/>
  <c r="R1101" i="5"/>
  <c r="I865" i="5"/>
  <c r="X865" i="5"/>
  <c r="I881" i="5"/>
  <c r="X881" i="5"/>
  <c r="I897" i="5"/>
  <c r="X897" i="5"/>
  <c r="I913" i="5"/>
  <c r="X913" i="5"/>
  <c r="AB934" i="5"/>
  <c r="X951" i="5"/>
  <c r="R951" i="5"/>
  <c r="I951" i="5"/>
  <c r="F959" i="5"/>
  <c r="X975" i="5"/>
  <c r="R975" i="5"/>
  <c r="I975" i="5"/>
  <c r="AB997" i="5"/>
  <c r="X1014" i="5"/>
  <c r="AB1125" i="5"/>
  <c r="S1125" i="5"/>
  <c r="AB1153" i="5"/>
  <c r="AB1355" i="5"/>
  <c r="S1355" i="5"/>
  <c r="H885" i="5"/>
  <c r="H901" i="5"/>
  <c r="H917" i="5"/>
  <c r="H933" i="5"/>
  <c r="F934" i="5"/>
  <c r="R938" i="5"/>
  <c r="I938" i="5"/>
  <c r="X940" i="5"/>
  <c r="R940" i="5"/>
  <c r="J940" i="5"/>
  <c r="I941" i="5"/>
  <c r="X941" i="5"/>
  <c r="J941" i="5"/>
  <c r="F948" i="5"/>
  <c r="F955" i="5"/>
  <c r="R986" i="5"/>
  <c r="J986" i="5"/>
  <c r="I986" i="5"/>
  <c r="X986" i="5"/>
  <c r="R998" i="5"/>
  <c r="J998" i="5"/>
  <c r="I998" i="5"/>
  <c r="H998" i="5"/>
  <c r="F998" i="5"/>
  <c r="AB1004" i="5"/>
  <c r="AB1013" i="5"/>
  <c r="AB1020" i="5"/>
  <c r="R1026" i="5"/>
  <c r="J1026" i="5"/>
  <c r="I1026" i="5"/>
  <c r="F1026" i="5"/>
  <c r="X1026" i="5"/>
  <c r="R1122" i="5"/>
  <c r="J1122" i="5"/>
  <c r="I1122" i="5"/>
  <c r="H1122" i="5"/>
  <c r="F1122" i="5"/>
  <c r="X1122" i="5"/>
  <c r="AB1143" i="5"/>
  <c r="S1143" i="5"/>
  <c r="AB1144" i="5"/>
  <c r="AB1456" i="5"/>
  <c r="S1456" i="5"/>
  <c r="AB965" i="5"/>
  <c r="AB976" i="5"/>
  <c r="R1010" i="5"/>
  <c r="J1010" i="5"/>
  <c r="I1010" i="5"/>
  <c r="X1010" i="5"/>
  <c r="J1029" i="5"/>
  <c r="I1029" i="5"/>
  <c r="H1029" i="5"/>
  <c r="X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X1163" i="5"/>
  <c r="R1163" i="5"/>
  <c r="AB1183" i="5"/>
  <c r="S1183" i="5"/>
  <c r="R862" i="5"/>
  <c r="I862" i="5"/>
  <c r="R878" i="5"/>
  <c r="I878" i="5"/>
  <c r="R894" i="5"/>
  <c r="I894" i="5"/>
  <c r="H897" i="5"/>
  <c r="R910" i="5"/>
  <c r="I910" i="5"/>
  <c r="H913" i="5"/>
  <c r="R926" i="5"/>
  <c r="I926" i="5"/>
  <c r="X939" i="5"/>
  <c r="R939" i="5"/>
  <c r="I939" i="5"/>
  <c r="X943" i="5"/>
  <c r="R943" i="5"/>
  <c r="I943" i="5"/>
  <c r="I948" i="5"/>
  <c r="J953" i="5"/>
  <c r="I957" i="5"/>
  <c r="H957" i="5"/>
  <c r="X957" i="5"/>
  <c r="R957" i="5"/>
  <c r="X959" i="5"/>
  <c r="R959" i="5"/>
  <c r="I959" i="5"/>
  <c r="H959" i="5"/>
  <c r="H967" i="5"/>
  <c r="J969" i="5"/>
  <c r="J973" i="5"/>
  <c r="R978" i="5"/>
  <c r="J978" i="5"/>
  <c r="I978" i="5"/>
  <c r="X978" i="5"/>
  <c r="J997" i="5"/>
  <c r="I997" i="5"/>
  <c r="H997" i="5"/>
  <c r="X997" i="5"/>
  <c r="F997" i="5"/>
  <c r="AB1005" i="5"/>
  <c r="J1009" i="5"/>
  <c r="I1009" i="5"/>
  <c r="H1009" i="5"/>
  <c r="X1009" i="5"/>
  <c r="R1014" i="5"/>
  <c r="J1014" i="5"/>
  <c r="I1014" i="5"/>
  <c r="H1014" i="5"/>
  <c r="F1014" i="5"/>
  <c r="AB1021" i="5"/>
  <c r="J1025" i="5"/>
  <c r="I1025" i="5"/>
  <c r="H1025" i="5"/>
  <c r="X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X926" i="5"/>
  <c r="AB926" i="5"/>
  <c r="F938" i="5"/>
  <c r="F939" i="5"/>
  <c r="AB961" i="5"/>
  <c r="AB981" i="5"/>
  <c r="AB996" i="5"/>
  <c r="R1002" i="5"/>
  <c r="J1002" i="5"/>
  <c r="I1002" i="5"/>
  <c r="X1002" i="5"/>
  <c r="S1013" i="5"/>
  <c r="J1121" i="5"/>
  <c r="I1121" i="5"/>
  <c r="H1121" i="5"/>
  <c r="X1121" i="5"/>
  <c r="R1121" i="5"/>
  <c r="F1121" i="5"/>
  <c r="R1135" i="5"/>
  <c r="J1135" i="5"/>
  <c r="I1135" i="5"/>
  <c r="F1135" i="5"/>
  <c r="H1135" i="5"/>
  <c r="X1135" i="5"/>
  <c r="J1172" i="5"/>
  <c r="I1172" i="5"/>
  <c r="R1172" i="5"/>
  <c r="H1172" i="5"/>
  <c r="F1172" i="5"/>
  <c r="X1172" i="5"/>
  <c r="AB1180" i="5"/>
  <c r="J1220" i="5"/>
  <c r="I1220" i="5"/>
  <c r="H1220" i="5"/>
  <c r="F1220" i="5"/>
  <c r="X1220" i="5"/>
  <c r="R1220" i="5"/>
  <c r="H1227" i="5"/>
  <c r="J1227" i="5"/>
  <c r="I1227" i="5"/>
  <c r="F1227" i="5"/>
  <c r="X1227" i="5"/>
  <c r="R1227" i="5"/>
  <c r="J1240" i="5"/>
  <c r="I1240" i="5"/>
  <c r="F1240" i="5"/>
  <c r="X1240" i="5"/>
  <c r="R1240" i="5"/>
  <c r="AB1262" i="5"/>
  <c r="R1513" i="5"/>
  <c r="J1513" i="5"/>
  <c r="H1513" i="5"/>
  <c r="I1513" i="5"/>
  <c r="F1513" i="5"/>
  <c r="X1513" i="5"/>
  <c r="I885" i="5"/>
  <c r="X885" i="5"/>
  <c r="I901" i="5"/>
  <c r="X901" i="5"/>
  <c r="I917" i="5"/>
  <c r="X917" i="5"/>
  <c r="I933" i="5"/>
  <c r="X933" i="5"/>
  <c r="S945" i="5"/>
  <c r="I953" i="5"/>
  <c r="H953" i="5"/>
  <c r="X953" i="5"/>
  <c r="R954" i="5"/>
  <c r="J954" i="5"/>
  <c r="I954" i="5"/>
  <c r="X955" i="5"/>
  <c r="R955" i="5"/>
  <c r="I955" i="5"/>
  <c r="J955" i="5"/>
  <c r="X998" i="5"/>
  <c r="J1001" i="5"/>
  <c r="I1001" i="5"/>
  <c r="H1001" i="5"/>
  <c r="X1001" i="5"/>
  <c r="R1001" i="5"/>
  <c r="J1013" i="5"/>
  <c r="I1013" i="5"/>
  <c r="H1013" i="5"/>
  <c r="X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S1136" i="5"/>
  <c r="H1199" i="5"/>
  <c r="R1199" i="5"/>
  <c r="J1199" i="5"/>
  <c r="F1199" i="5"/>
  <c r="X1199" i="5"/>
  <c r="I1199" i="5"/>
  <c r="H1240" i="5"/>
  <c r="AB1258" i="5"/>
  <c r="S1418" i="5"/>
  <c r="AB1418" i="5"/>
  <c r="AB901" i="5"/>
  <c r="AB906" i="5"/>
  <c r="AB917" i="5"/>
  <c r="AB922" i="5"/>
  <c r="R934" i="5"/>
  <c r="I934" i="5"/>
  <c r="X935" i="5"/>
  <c r="R935" i="5"/>
  <c r="I935" i="5"/>
  <c r="J935" i="5"/>
  <c r="X948" i="5"/>
  <c r="R948" i="5"/>
  <c r="AB957" i="5"/>
  <c r="S965" i="5"/>
  <c r="R966" i="5"/>
  <c r="J966" i="5"/>
  <c r="I966" i="5"/>
  <c r="F966" i="5"/>
  <c r="I969" i="5"/>
  <c r="H969" i="5"/>
  <c r="X969" i="5"/>
  <c r="I973" i="5"/>
  <c r="H973" i="5"/>
  <c r="X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X1176" i="5"/>
  <c r="J1184" i="5"/>
  <c r="I1184" i="5"/>
  <c r="X1184" i="5"/>
  <c r="H1184" i="5"/>
  <c r="R1221" i="5"/>
  <c r="J1221" i="5"/>
  <c r="I1221" i="5"/>
  <c r="AB1240" i="5"/>
  <c r="S1240" i="5"/>
  <c r="X1345" i="5"/>
  <c r="I1345" i="5"/>
  <c r="H1345" i="5"/>
  <c r="F1345" i="5"/>
  <c r="R1345" i="5"/>
  <c r="I1383" i="5"/>
  <c r="H1383" i="5"/>
  <c r="X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X1373" i="5"/>
  <c r="I1373" i="5"/>
  <c r="H1373" i="5"/>
  <c r="F1373" i="5"/>
  <c r="R1373" i="5"/>
  <c r="J1373" i="5"/>
  <c r="X1389" i="5"/>
  <c r="I1389" i="5"/>
  <c r="H1389" i="5"/>
  <c r="F1389" i="5"/>
  <c r="R1389" i="5"/>
  <c r="J1389" i="5"/>
  <c r="AB1400" i="5"/>
  <c r="S1400" i="5"/>
  <c r="AB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X1155" i="5"/>
  <c r="AB1158" i="5"/>
  <c r="S1158" i="5"/>
  <c r="J1160" i="5"/>
  <c r="I1160" i="5"/>
  <c r="R1160" i="5"/>
  <c r="H1160" i="5"/>
  <c r="F1160" i="5"/>
  <c r="AB1182" i="5"/>
  <c r="R1185" i="5"/>
  <c r="I1185" i="5"/>
  <c r="H1185" i="5"/>
  <c r="F1185" i="5"/>
  <c r="AB1187" i="5"/>
  <c r="S1187" i="5"/>
  <c r="S1194" i="5"/>
  <c r="J1200" i="5"/>
  <c r="I1200" i="5"/>
  <c r="R1200" i="5"/>
  <c r="H1200" i="5"/>
  <c r="F1200" i="5"/>
  <c r="AB1208" i="5"/>
  <c r="S1208" i="5"/>
  <c r="X1217" i="5"/>
  <c r="H1219" i="5"/>
  <c r="R1219" i="5"/>
  <c r="J1219" i="5"/>
  <c r="I1219" i="5"/>
  <c r="X1219" i="5"/>
  <c r="AB1222" i="5"/>
  <c r="S1222" i="5"/>
  <c r="AB1244" i="5"/>
  <c r="AB1252" i="5"/>
  <c r="AB1413" i="5"/>
  <c r="S1413" i="5"/>
  <c r="R1537" i="5"/>
  <c r="J1537" i="5"/>
  <c r="I1537" i="5"/>
  <c r="H1537" i="5"/>
  <c r="F1537" i="5"/>
  <c r="X1537" i="5"/>
  <c r="R1545" i="5"/>
  <c r="J1545" i="5"/>
  <c r="I1545" i="5"/>
  <c r="H1545" i="5"/>
  <c r="F1545" i="5"/>
  <c r="X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X1151" i="5"/>
  <c r="F1157" i="5"/>
  <c r="R1189" i="5"/>
  <c r="J1189" i="5"/>
  <c r="I1189" i="5"/>
  <c r="X1200" i="5"/>
  <c r="J1208" i="5"/>
  <c r="I1208" i="5"/>
  <c r="F1208" i="5"/>
  <c r="X1208" i="5"/>
  <c r="J1216" i="5"/>
  <c r="I1216" i="5"/>
  <c r="X1216" i="5"/>
  <c r="H1216" i="5"/>
  <c r="F1221" i="5"/>
  <c r="J1248" i="5"/>
  <c r="I1248" i="5"/>
  <c r="X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X1192" i="5"/>
  <c r="AB1220" i="5"/>
  <c r="J1232" i="5"/>
  <c r="I1232" i="5"/>
  <c r="R1232" i="5"/>
  <c r="H1232" i="5"/>
  <c r="F1232" i="5"/>
  <c r="R1256" i="5"/>
  <c r="J1256" i="5"/>
  <c r="I1256" i="5"/>
  <c r="F1256" i="5"/>
  <c r="X1256" i="5"/>
  <c r="R1260" i="5"/>
  <c r="J1260" i="5"/>
  <c r="I1260" i="5"/>
  <c r="F1260" i="5"/>
  <c r="X1260" i="5"/>
  <c r="R1264" i="5"/>
  <c r="J1264" i="5"/>
  <c r="I1264" i="5"/>
  <c r="F1264" i="5"/>
  <c r="X1264" i="5"/>
  <c r="R1268" i="5"/>
  <c r="J1268" i="5"/>
  <c r="I1268" i="5"/>
  <c r="F1268" i="5"/>
  <c r="X1268" i="5"/>
  <c r="R1276" i="5"/>
  <c r="J1276" i="5"/>
  <c r="I1276" i="5"/>
  <c r="F1276" i="5"/>
  <c r="X1276" i="5"/>
  <c r="R1280" i="5"/>
  <c r="J1280" i="5"/>
  <c r="I1280" i="5"/>
  <c r="F1280" i="5"/>
  <c r="X1280" i="5"/>
  <c r="R1284" i="5"/>
  <c r="J1284" i="5"/>
  <c r="I1284" i="5"/>
  <c r="F1284" i="5"/>
  <c r="X1284" i="5"/>
  <c r="R1288" i="5"/>
  <c r="J1288" i="5"/>
  <c r="I1288" i="5"/>
  <c r="F1288" i="5"/>
  <c r="X1288" i="5"/>
  <c r="R1296" i="5"/>
  <c r="J1296" i="5"/>
  <c r="I1296" i="5"/>
  <c r="F1296" i="5"/>
  <c r="X1296" i="5"/>
  <c r="R1300" i="5"/>
  <c r="J1300" i="5"/>
  <c r="I1300" i="5"/>
  <c r="F1300" i="5"/>
  <c r="X1300" i="5"/>
  <c r="R1312" i="5"/>
  <c r="J1312" i="5"/>
  <c r="I1312" i="5"/>
  <c r="F1312" i="5"/>
  <c r="X1312" i="5"/>
  <c r="R1316" i="5"/>
  <c r="J1316" i="5"/>
  <c r="I1316" i="5"/>
  <c r="F1316" i="5"/>
  <c r="X1316" i="5"/>
  <c r="R1324" i="5"/>
  <c r="J1324" i="5"/>
  <c r="I1324" i="5"/>
  <c r="F1324" i="5"/>
  <c r="X1324" i="5"/>
  <c r="R1328" i="5"/>
  <c r="J1328" i="5"/>
  <c r="I1328" i="5"/>
  <c r="F1328" i="5"/>
  <c r="X1328" i="5"/>
  <c r="R1332" i="5"/>
  <c r="J1332" i="5"/>
  <c r="I1332" i="5"/>
  <c r="F1332" i="5"/>
  <c r="X1332" i="5"/>
  <c r="AB1368" i="5"/>
  <c r="AB1384" i="5"/>
  <c r="AB1388" i="5"/>
  <c r="AB1398" i="5"/>
  <c r="AB1407" i="5"/>
  <c r="H1432" i="5"/>
  <c r="X1432" i="5"/>
  <c r="F1432" i="5"/>
  <c r="R1432" i="5"/>
  <c r="I1432" i="5"/>
  <c r="J1432" i="5"/>
  <c r="S1494" i="5"/>
  <c r="AB1494" i="5"/>
  <c r="AB1028" i="5"/>
  <c r="AB1037" i="5"/>
  <c r="AB1044" i="5"/>
  <c r="AB1053" i="5"/>
  <c r="AB1060" i="5"/>
  <c r="AB1069" i="5"/>
  <c r="AB1076" i="5"/>
  <c r="AB1085" i="5"/>
  <c r="AB1092" i="5"/>
  <c r="AB1101" i="5"/>
  <c r="AB1108" i="5"/>
  <c r="AB1117" i="5"/>
  <c r="X1118" i="5"/>
  <c r="AB1124" i="5"/>
  <c r="AB1139" i="5"/>
  <c r="AB1141" i="5"/>
  <c r="AB1148" i="5"/>
  <c r="X1149" i="5"/>
  <c r="R1209" i="5"/>
  <c r="J1209" i="5"/>
  <c r="I1209" i="5"/>
  <c r="H1209" i="5"/>
  <c r="F1209" i="5"/>
  <c r="AB1215" i="5"/>
  <c r="S1215" i="5"/>
  <c r="X1232" i="5"/>
  <c r="J1236" i="5"/>
  <c r="I1236" i="5"/>
  <c r="R1236" i="5"/>
  <c r="F1236" i="5"/>
  <c r="R1249" i="5"/>
  <c r="I1249" i="5"/>
  <c r="H1249" i="5"/>
  <c r="F1249" i="5"/>
  <c r="AB1251" i="5"/>
  <c r="S1251" i="5"/>
  <c r="J1252" i="5"/>
  <c r="I1252" i="5"/>
  <c r="H1252" i="5"/>
  <c r="F1252" i="5"/>
  <c r="X1252" i="5"/>
  <c r="J1345" i="5"/>
  <c r="I1351" i="5"/>
  <c r="H1351" i="5"/>
  <c r="X1351" i="5"/>
  <c r="R1351" i="5"/>
  <c r="J1351" i="5"/>
  <c r="R1620" i="5"/>
  <c r="J1620" i="5"/>
  <c r="I1620" i="5"/>
  <c r="H1620" i="5"/>
  <c r="F1620" i="5"/>
  <c r="X1620" i="5"/>
  <c r="J1045" i="5"/>
  <c r="I1045" i="5"/>
  <c r="H1045" i="5"/>
  <c r="X1045" i="5"/>
  <c r="R1046" i="5"/>
  <c r="J1046" i="5"/>
  <c r="I1046" i="5"/>
  <c r="J1061" i="5"/>
  <c r="I1061" i="5"/>
  <c r="H1061" i="5"/>
  <c r="X1061" i="5"/>
  <c r="R1062" i="5"/>
  <c r="J1062" i="5"/>
  <c r="I1062" i="5"/>
  <c r="J1077" i="5"/>
  <c r="I1077" i="5"/>
  <c r="H1077" i="5"/>
  <c r="X1077" i="5"/>
  <c r="R1078" i="5"/>
  <c r="J1078" i="5"/>
  <c r="I1078" i="5"/>
  <c r="J1093" i="5"/>
  <c r="I1093" i="5"/>
  <c r="H1093" i="5"/>
  <c r="X1093" i="5"/>
  <c r="R1094" i="5"/>
  <c r="J1094" i="5"/>
  <c r="I1094" i="5"/>
  <c r="X1098" i="5"/>
  <c r="J1109" i="5"/>
  <c r="I1109" i="5"/>
  <c r="H1109" i="5"/>
  <c r="X1109" i="5"/>
  <c r="R1110" i="5"/>
  <c r="J1125" i="5"/>
  <c r="I1125" i="5"/>
  <c r="H1125" i="5"/>
  <c r="X1125" i="5"/>
  <c r="R1126" i="5"/>
  <c r="J1126" i="5"/>
  <c r="I1126" i="5"/>
  <c r="AB1134" i="5"/>
  <c r="X1142" i="5"/>
  <c r="R1142" i="5"/>
  <c r="J1142" i="5"/>
  <c r="I1142" i="5"/>
  <c r="X1148" i="5"/>
  <c r="R1151" i="5"/>
  <c r="J1151" i="5"/>
  <c r="I1151" i="5"/>
  <c r="F1151" i="5"/>
  <c r="AB1155" i="5"/>
  <c r="S1155" i="5"/>
  <c r="S1162" i="5"/>
  <c r="J1168" i="5"/>
  <c r="I1168" i="5"/>
  <c r="R1168" i="5"/>
  <c r="H1168" i="5"/>
  <c r="F1168" i="5"/>
  <c r="AB1176" i="5"/>
  <c r="S1176" i="5"/>
  <c r="H1187" i="5"/>
  <c r="R1187" i="5"/>
  <c r="J1187" i="5"/>
  <c r="I1187" i="5"/>
  <c r="X1187" i="5"/>
  <c r="AB1190" i="5"/>
  <c r="S1190" i="5"/>
  <c r="J1192" i="5"/>
  <c r="I1192" i="5"/>
  <c r="R1192" i="5"/>
  <c r="H1192" i="5"/>
  <c r="F1192" i="5"/>
  <c r="AB1214" i="5"/>
  <c r="R1217" i="5"/>
  <c r="I1217" i="5"/>
  <c r="H1217" i="5"/>
  <c r="F1217" i="5"/>
  <c r="AB1219" i="5"/>
  <c r="S1219" i="5"/>
  <c r="S1226" i="5"/>
  <c r="AB1247" i="5"/>
  <c r="S1247" i="5"/>
  <c r="X1337" i="5"/>
  <c r="I1337" i="5"/>
  <c r="H1337" i="5"/>
  <c r="F1337" i="5"/>
  <c r="X1353" i="5"/>
  <c r="I1353" i="5"/>
  <c r="F1353" i="5"/>
  <c r="S1357" i="5"/>
  <c r="I1363" i="5"/>
  <c r="H1363" i="5"/>
  <c r="X1363" i="5"/>
  <c r="F1363" i="5"/>
  <c r="AB1367" i="5"/>
  <c r="AB1387" i="5"/>
  <c r="S1387" i="5"/>
  <c r="X1393" i="5"/>
  <c r="I1393" i="5"/>
  <c r="R1393" i="5"/>
  <c r="J1393" i="5"/>
  <c r="H1393" i="5"/>
  <c r="R1396" i="5"/>
  <c r="J1396" i="5"/>
  <c r="X1396" i="5"/>
  <c r="S1402" i="5"/>
  <c r="AB1402" i="5"/>
  <c r="H1424" i="5"/>
  <c r="X1424" i="5"/>
  <c r="F1424" i="5"/>
  <c r="R1424" i="5"/>
  <c r="I1424" i="5"/>
  <c r="J1478" i="5"/>
  <c r="I1478" i="5"/>
  <c r="F1478" i="5"/>
  <c r="X1478" i="5"/>
  <c r="R1478" i="5"/>
  <c r="X151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X1182" i="5"/>
  <c r="I1186" i="5"/>
  <c r="AB1192" i="5"/>
  <c r="AB1195" i="5"/>
  <c r="H1201" i="5"/>
  <c r="F1214" i="5"/>
  <c r="X1214" i="5"/>
  <c r="I1218" i="5"/>
  <c r="AB1224" i="5"/>
  <c r="J1225" i="5"/>
  <c r="AB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X1387" i="5"/>
  <c r="R1387" i="5"/>
  <c r="F1396" i="5"/>
  <c r="I1408" i="5"/>
  <c r="I1410" i="5"/>
  <c r="J1410" i="5"/>
  <c r="H1410" i="5"/>
  <c r="X1410" i="5"/>
  <c r="F1410" i="5"/>
  <c r="J1458" i="5"/>
  <c r="I1458" i="5"/>
  <c r="R1458" i="5"/>
  <c r="H1458" i="5"/>
  <c r="X1458" i="5"/>
  <c r="F1458" i="5"/>
  <c r="J1469" i="5"/>
  <c r="H1469" i="5"/>
  <c r="X1469" i="5"/>
  <c r="R1469" i="5"/>
  <c r="AB1484" i="5"/>
  <c r="AB1489" i="5"/>
  <c r="F1503" i="5"/>
  <c r="R1503" i="5"/>
  <c r="H1503" i="5"/>
  <c r="X1503" i="5"/>
  <c r="J1503" i="5"/>
  <c r="F1531" i="5"/>
  <c r="R1531" i="5"/>
  <c r="I1531" i="5"/>
  <c r="H1531" i="5"/>
  <c r="J1531" i="5"/>
  <c r="X1531" i="5"/>
  <c r="F1535" i="5"/>
  <c r="R1535" i="5"/>
  <c r="H1535" i="5"/>
  <c r="X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X1355" i="5"/>
  <c r="R1355" i="5"/>
  <c r="AB1363" i="5"/>
  <c r="R1364" i="5"/>
  <c r="J1364" i="5"/>
  <c r="X1364" i="5"/>
  <c r="S1367" i="5"/>
  <c r="X1369" i="5"/>
  <c r="I1369" i="5"/>
  <c r="F1369" i="5"/>
  <c r="S1373" i="5"/>
  <c r="I1379" i="5"/>
  <c r="H1379" i="5"/>
  <c r="X1379" i="5"/>
  <c r="F1379" i="5"/>
  <c r="AB1383" i="5"/>
  <c r="J1395" i="5"/>
  <c r="I1396" i="5"/>
  <c r="AB1436" i="5"/>
  <c r="S1436" i="5"/>
  <c r="F1442" i="5"/>
  <c r="J1446" i="5"/>
  <c r="I1446" i="5"/>
  <c r="F1446" i="5"/>
  <c r="X1446" i="5"/>
  <c r="R1446" i="5"/>
  <c r="F1459" i="5"/>
  <c r="R1459" i="5"/>
  <c r="X1459" i="5"/>
  <c r="J1459" i="5"/>
  <c r="I1459" i="5"/>
  <c r="H1459" i="5"/>
  <c r="R1529" i="5"/>
  <c r="J1529" i="5"/>
  <c r="H1529" i="5"/>
  <c r="I1529" i="5"/>
  <c r="X1529" i="5"/>
  <c r="J1535" i="5"/>
  <c r="S1549" i="5"/>
  <c r="AB1549" i="5"/>
  <c r="S1138" i="5"/>
  <c r="S1140" i="5"/>
  <c r="S1147" i="5"/>
  <c r="S1154" i="5"/>
  <c r="F1178" i="5"/>
  <c r="X1178" i="5"/>
  <c r="AB1178" i="5"/>
  <c r="F1210" i="5"/>
  <c r="X1210" i="5"/>
  <c r="AB1210" i="5"/>
  <c r="I1241" i="5"/>
  <c r="F1242" i="5"/>
  <c r="X1242" i="5"/>
  <c r="AB1242" i="5"/>
  <c r="X1357" i="5"/>
  <c r="I1357" i="5"/>
  <c r="H1357" i="5"/>
  <c r="F1357" i="5"/>
  <c r="I1367" i="5"/>
  <c r="H1367" i="5"/>
  <c r="X1367" i="5"/>
  <c r="R1367" i="5"/>
  <c r="J1367" i="5"/>
  <c r="S1393" i="5"/>
  <c r="AB1399" i="5"/>
  <c r="S1399" i="5"/>
  <c r="H1408" i="5"/>
  <c r="X1408" i="5"/>
  <c r="F1408" i="5"/>
  <c r="AB1414" i="5"/>
  <c r="H1416" i="5"/>
  <c r="X1416" i="5"/>
  <c r="F1416" i="5"/>
  <c r="R1416" i="5"/>
  <c r="J1416" i="5"/>
  <c r="I1416" i="5"/>
  <c r="I1418" i="5"/>
  <c r="J1418" i="5"/>
  <c r="H1418" i="5"/>
  <c r="X1418" i="5"/>
  <c r="R1418" i="5"/>
  <c r="F1418" i="5"/>
  <c r="AB1428" i="5"/>
  <c r="S1428" i="5"/>
  <c r="J1462" i="5"/>
  <c r="I1462" i="5"/>
  <c r="R1462" i="5"/>
  <c r="F1462" i="5"/>
  <c r="X1462" i="5"/>
  <c r="AB1473" i="5"/>
  <c r="S1473" i="5"/>
  <c r="J1474" i="5"/>
  <c r="I1474" i="5"/>
  <c r="X1474" i="5"/>
  <c r="R1474" i="5"/>
  <c r="H1474" i="5"/>
  <c r="F1474" i="5"/>
  <c r="F1483" i="5"/>
  <c r="R1483" i="5"/>
  <c r="I1483" i="5"/>
  <c r="H1483" i="5"/>
  <c r="J1483" i="5"/>
  <c r="X1542" i="5"/>
  <c r="R1542" i="5"/>
  <c r="J1542" i="5"/>
  <c r="I1542" i="5"/>
  <c r="H1542" i="5"/>
  <c r="F1542" i="5"/>
  <c r="AB1642" i="5"/>
  <c r="S1642" i="5"/>
  <c r="F1136" i="5"/>
  <c r="F1152" i="5"/>
  <c r="S1160" i="5"/>
  <c r="F1161" i="5"/>
  <c r="I1165" i="5"/>
  <c r="F1166" i="5"/>
  <c r="X1166" i="5"/>
  <c r="AB1166" i="5"/>
  <c r="S1174" i="5"/>
  <c r="AB1179" i="5"/>
  <c r="J1182" i="5"/>
  <c r="H1190" i="5"/>
  <c r="S1192" i="5"/>
  <c r="I1197" i="5"/>
  <c r="F1198" i="5"/>
  <c r="AB1198" i="5"/>
  <c r="S1206" i="5"/>
  <c r="AB1211" i="5"/>
  <c r="J1214" i="5"/>
  <c r="S1224" i="5"/>
  <c r="F1225" i="5"/>
  <c r="I1229" i="5"/>
  <c r="F1230" i="5"/>
  <c r="X1230" i="5"/>
  <c r="AB1230" i="5"/>
  <c r="S1238" i="5"/>
  <c r="J1241" i="5"/>
  <c r="AB1243" i="5"/>
  <c r="J1246" i="5"/>
  <c r="F1336" i="5"/>
  <c r="J1337" i="5"/>
  <c r="X1341" i="5"/>
  <c r="I1341" i="5"/>
  <c r="R1341" i="5"/>
  <c r="AB1345" i="5"/>
  <c r="AB1347" i="5"/>
  <c r="AB1351" i="5"/>
  <c r="I1352" i="5"/>
  <c r="H1353" i="5"/>
  <c r="J1363" i="5"/>
  <c r="H1364" i="5"/>
  <c r="AB1371" i="5"/>
  <c r="S1371" i="5"/>
  <c r="X1377" i="5"/>
  <c r="I1377" i="5"/>
  <c r="R1377" i="5"/>
  <c r="J1377" i="5"/>
  <c r="H1377" i="5"/>
  <c r="AB1378" i="5"/>
  <c r="H1412" i="5"/>
  <c r="X1412" i="5"/>
  <c r="R1412" i="5"/>
  <c r="I1412" i="5"/>
  <c r="F1412" i="5"/>
  <c r="AB1420" i="5"/>
  <c r="S1420" i="5"/>
  <c r="S1434" i="5"/>
  <c r="X1483" i="5"/>
  <c r="X1498" i="5"/>
  <c r="J1498" i="5"/>
  <c r="I1498" i="5"/>
  <c r="R1498" i="5"/>
  <c r="H1498" i="5"/>
  <c r="R1509" i="5"/>
  <c r="J1509" i="5"/>
  <c r="H1509" i="5"/>
  <c r="X1509" i="5"/>
  <c r="F1509" i="5"/>
  <c r="AB1532" i="5"/>
  <c r="S1532" i="5"/>
  <c r="X1541" i="5"/>
  <c r="S1142" i="5"/>
  <c r="AB1167" i="5"/>
  <c r="F1186" i="5"/>
  <c r="X1186" i="5"/>
  <c r="AB1186" i="5"/>
  <c r="AB1199" i="5"/>
  <c r="F1218" i="5"/>
  <c r="X1218" i="5"/>
  <c r="AB1218" i="5"/>
  <c r="AB1231" i="5"/>
  <c r="F1250" i="5"/>
  <c r="X1250" i="5"/>
  <c r="AB1250" i="5"/>
  <c r="X1257" i="5"/>
  <c r="R1257" i="5"/>
  <c r="X1261" i="5"/>
  <c r="R1261" i="5"/>
  <c r="X1265" i="5"/>
  <c r="R1265" i="5"/>
  <c r="X1269" i="5"/>
  <c r="R1269" i="5"/>
  <c r="X1273" i="5"/>
  <c r="R1273" i="5"/>
  <c r="X1277" i="5"/>
  <c r="R1277" i="5"/>
  <c r="X1281" i="5"/>
  <c r="R1281" i="5"/>
  <c r="R1289" i="5"/>
  <c r="X1293" i="5"/>
  <c r="R1293" i="5"/>
  <c r="X1301" i="5"/>
  <c r="R1301" i="5"/>
  <c r="X1305" i="5"/>
  <c r="R1305" i="5"/>
  <c r="X1309" i="5"/>
  <c r="R1309" i="5"/>
  <c r="X1321" i="5"/>
  <c r="R1321" i="5"/>
  <c r="X1333" i="5"/>
  <c r="R1333" i="5"/>
  <c r="R1337" i="5"/>
  <c r="J1353" i="5"/>
  <c r="R1356" i="5"/>
  <c r="J1356" i="5"/>
  <c r="I1356" i="5"/>
  <c r="H1356" i="5"/>
  <c r="AB1357" i="5"/>
  <c r="S1361" i="5"/>
  <c r="R1363" i="5"/>
  <c r="AB1370" i="5"/>
  <c r="I1371" i="5"/>
  <c r="H1371" i="5"/>
  <c r="X1371" i="5"/>
  <c r="R1371" i="5"/>
  <c r="AB1379" i="5"/>
  <c r="R1380" i="5"/>
  <c r="J1380" i="5"/>
  <c r="X1380" i="5"/>
  <c r="S1389" i="5"/>
  <c r="F1393" i="5"/>
  <c r="I1395" i="5"/>
  <c r="H1395" i="5"/>
  <c r="X1395" i="5"/>
  <c r="F1395" i="5"/>
  <c r="S1426" i="5"/>
  <c r="AB1441" i="5"/>
  <c r="S1441" i="5"/>
  <c r="J1442" i="5"/>
  <c r="I1442" i="5"/>
  <c r="X1442" i="5"/>
  <c r="R1442" i="5"/>
  <c r="H1442" i="5"/>
  <c r="AB1452" i="5"/>
  <c r="S1452" i="5"/>
  <c r="J1453" i="5"/>
  <c r="H1453" i="5"/>
  <c r="R1453" i="5"/>
  <c r="X1453" i="5"/>
  <c r="F1453" i="5"/>
  <c r="R1481" i="5"/>
  <c r="J1481" i="5"/>
  <c r="H1481" i="5"/>
  <c r="I1481" i="5"/>
  <c r="F1481" i="5"/>
  <c r="X1481" i="5"/>
  <c r="R1493" i="5"/>
  <c r="J1493" i="5"/>
  <c r="H1493" i="5"/>
  <c r="X1493" i="5"/>
  <c r="I1493" i="5"/>
  <c r="F1493" i="5"/>
  <c r="AB1500" i="5"/>
  <c r="S1500" i="5"/>
  <c r="AB1504" i="5"/>
  <c r="S1504" i="5"/>
  <c r="S1506" i="5"/>
  <c r="AB1506" i="5"/>
  <c r="F1515" i="5"/>
  <c r="R1515" i="5"/>
  <c r="I1515" i="5"/>
  <c r="H1515" i="5"/>
  <c r="F1518" i="5"/>
  <c r="X1530" i="5"/>
  <c r="J1530" i="5"/>
  <c r="I1530" i="5"/>
  <c r="R1530" i="5"/>
  <c r="H1530" i="5"/>
  <c r="F1530" i="5"/>
  <c r="AB1634" i="5"/>
  <c r="S1634" i="5"/>
  <c r="AB1395" i="5"/>
  <c r="AB1412" i="5"/>
  <c r="S1412" i="5"/>
  <c r="S1458" i="5"/>
  <c r="AB1458" i="5"/>
  <c r="F1463" i="5"/>
  <c r="R1463" i="5"/>
  <c r="H1463" i="5"/>
  <c r="AB1472" i="5"/>
  <c r="S1472" i="5"/>
  <c r="F1475" i="5"/>
  <c r="R1475" i="5"/>
  <c r="J1475" i="5"/>
  <c r="X1475" i="5"/>
  <c r="S1510" i="5"/>
  <c r="AB1510" i="5"/>
  <c r="S1522" i="5"/>
  <c r="X1549" i="5"/>
  <c r="J1549" i="5"/>
  <c r="I1549" i="5"/>
  <c r="H1549" i="5"/>
  <c r="F1549" i="5"/>
  <c r="R1549" i="5"/>
  <c r="J1756" i="5"/>
  <c r="I1756" i="5"/>
  <c r="H1756" i="5"/>
  <c r="X1756" i="5"/>
  <c r="R1756" i="5"/>
  <c r="F1756" i="5"/>
  <c r="S1353" i="5"/>
  <c r="S1369" i="5"/>
  <c r="S1385" i="5"/>
  <c r="AB1415" i="5"/>
  <c r="AB1424" i="5"/>
  <c r="S1424" i="5"/>
  <c r="AB1432" i="5"/>
  <c r="S1432" i="5"/>
  <c r="AB1440" i="5"/>
  <c r="S1440" i="5"/>
  <c r="F1443" i="5"/>
  <c r="R1443" i="5"/>
  <c r="J1443" i="5"/>
  <c r="X1443" i="5"/>
  <c r="AB1453" i="5"/>
  <c r="S1453" i="5"/>
  <c r="S1462" i="5"/>
  <c r="AB1462" i="5"/>
  <c r="X1463" i="5"/>
  <c r="S1474" i="5"/>
  <c r="AB1474" i="5"/>
  <c r="H1475" i="5"/>
  <c r="F1479" i="5"/>
  <c r="R1479" i="5"/>
  <c r="H1479" i="5"/>
  <c r="F1482" i="5"/>
  <c r="X1486" i="5"/>
  <c r="J1486" i="5"/>
  <c r="I1486" i="5"/>
  <c r="H1486" i="5"/>
  <c r="AB1488" i="5"/>
  <c r="S1488" i="5"/>
  <c r="R1497" i="5"/>
  <c r="J1497" i="5"/>
  <c r="H1497" i="5"/>
  <c r="I1497" i="5"/>
  <c r="F1499" i="5"/>
  <c r="R1499" i="5"/>
  <c r="I1499" i="5"/>
  <c r="H1499" i="5"/>
  <c r="X1514" i="5"/>
  <c r="J1514" i="5"/>
  <c r="I1514" i="5"/>
  <c r="R1514" i="5"/>
  <c r="H1514" i="5"/>
  <c r="F1519" i="5"/>
  <c r="R1519" i="5"/>
  <c r="H1519" i="5"/>
  <c r="X1519" i="5"/>
  <c r="F1543" i="5"/>
  <c r="X1543" i="5"/>
  <c r="R1543" i="5"/>
  <c r="J1543" i="5"/>
  <c r="I1543" i="5"/>
  <c r="S1341" i="5"/>
  <c r="X1349" i="5"/>
  <c r="I1349" i="5"/>
  <c r="AB1359" i="5"/>
  <c r="AB1364" i="5"/>
  <c r="X1365" i="5"/>
  <c r="I1365" i="5"/>
  <c r="AB1375" i="5"/>
  <c r="AB1380" i="5"/>
  <c r="AB1391" i="5"/>
  <c r="AB1396" i="5"/>
  <c r="X1397"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X1512" i="5"/>
  <c r="R1512" i="5"/>
  <c r="J1512" i="5"/>
  <c r="AB1516" i="5"/>
  <c r="R1525" i="5"/>
  <c r="J1525" i="5"/>
  <c r="H1525" i="5"/>
  <c r="X1525" i="5"/>
  <c r="X1534" i="5"/>
  <c r="J1534" i="5"/>
  <c r="I1534" i="5"/>
  <c r="H1534" i="5"/>
  <c r="AB1536" i="5"/>
  <c r="S1553" i="5"/>
  <c r="AB1706" i="5"/>
  <c r="S1706" i="5"/>
  <c r="R1830" i="5"/>
  <c r="I1830" i="5"/>
  <c r="J1830" i="5"/>
  <c r="H1830" i="5"/>
  <c r="F1830" i="5"/>
  <c r="X1830" i="5"/>
  <c r="S1349" i="5"/>
  <c r="S1365" i="5"/>
  <c r="S1381" i="5"/>
  <c r="S1397" i="5"/>
  <c r="AB1404" i="5"/>
  <c r="S1404" i="5"/>
  <c r="S1446" i="5"/>
  <c r="AB1446" i="5"/>
  <c r="AB1457" i="5"/>
  <c r="S1457" i="5"/>
  <c r="J1463" i="5"/>
  <c r="X1482" i="5"/>
  <c r="J1482" i="5"/>
  <c r="I1482" i="5"/>
  <c r="R1482" i="5"/>
  <c r="H1482" i="5"/>
  <c r="F1487" i="5"/>
  <c r="R1487" i="5"/>
  <c r="H1487" i="5"/>
  <c r="X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X1452" i="5"/>
  <c r="J1454" i="5"/>
  <c r="I1454" i="5"/>
  <c r="AB1480" i="5"/>
  <c r="S1482" i="5"/>
  <c r="AB1482" i="5"/>
  <c r="X1490" i="5"/>
  <c r="J1490" i="5"/>
  <c r="I1490" i="5"/>
  <c r="I1504" i="5"/>
  <c r="H1504" i="5"/>
  <c r="F1504" i="5"/>
  <c r="X1504" i="5"/>
  <c r="F1507" i="5"/>
  <c r="R1507" i="5"/>
  <c r="AB1508" i="5"/>
  <c r="S1514" i="5"/>
  <c r="AB1514" i="5"/>
  <c r="X1522" i="5"/>
  <c r="J1522" i="5"/>
  <c r="I1522" i="5"/>
  <c r="AB1626" i="5"/>
  <c r="S1626" i="5"/>
  <c r="AB1698" i="5"/>
  <c r="S1698" i="5"/>
  <c r="AB2470" i="5"/>
  <c r="S2470" i="5"/>
  <c r="J1406" i="5"/>
  <c r="J1414" i="5"/>
  <c r="J1422" i="5"/>
  <c r="X1423" i="5"/>
  <c r="AB1423" i="5"/>
  <c r="J1430" i="5"/>
  <c r="X1431" i="5"/>
  <c r="AB1431" i="5"/>
  <c r="X1439" i="5"/>
  <c r="AB1439" i="5"/>
  <c r="AB1444" i="5"/>
  <c r="AB1445" i="5"/>
  <c r="H1448" i="5"/>
  <c r="F1448" i="5"/>
  <c r="X1448" i="5"/>
  <c r="J1450" i="5"/>
  <c r="I1450" i="5"/>
  <c r="F1467" i="5"/>
  <c r="R1467" i="5"/>
  <c r="AB1476" i="5"/>
  <c r="AB1477" i="5"/>
  <c r="H1480" i="5"/>
  <c r="F1480" i="5"/>
  <c r="X1480" i="5"/>
  <c r="AB1485" i="5"/>
  <c r="S1486" i="5"/>
  <c r="AB1486" i="5"/>
  <c r="X1507" i="5"/>
  <c r="F1511" i="5"/>
  <c r="R1511" i="5"/>
  <c r="AB1512" i="5"/>
  <c r="AB1517" i="5"/>
  <c r="S1518" i="5"/>
  <c r="AB1518" i="5"/>
  <c r="X1538" i="5"/>
  <c r="R1538" i="5"/>
  <c r="J1538" i="5"/>
  <c r="I1538" i="5"/>
  <c r="AB1541" i="5"/>
  <c r="AB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S1666" i="5"/>
  <c r="AB1674" i="5"/>
  <c r="S1674" i="5"/>
  <c r="X1751"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X1468" i="5"/>
  <c r="J1470" i="5"/>
  <c r="I1470" i="5"/>
  <c r="I1488" i="5"/>
  <c r="H1488" i="5"/>
  <c r="F1488" i="5"/>
  <c r="X1488" i="5"/>
  <c r="F1490" i="5"/>
  <c r="F1491" i="5"/>
  <c r="R1491" i="5"/>
  <c r="AB1492" i="5"/>
  <c r="S1498" i="5"/>
  <c r="AB1498" i="5"/>
  <c r="X1506" i="5"/>
  <c r="J1506" i="5"/>
  <c r="I1506" i="5"/>
  <c r="J1507" i="5"/>
  <c r="I1520" i="5"/>
  <c r="H1520" i="5"/>
  <c r="F1520" i="5"/>
  <c r="X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X1766" i="5"/>
  <c r="R1766" i="5"/>
  <c r="I1766" i="5"/>
  <c r="J1766" i="5"/>
  <c r="H1766" i="5"/>
  <c r="AB1403" i="5"/>
  <c r="X1406" i="5"/>
  <c r="X1411" i="5"/>
  <c r="AB1411" i="5"/>
  <c r="X1414" i="5"/>
  <c r="X1419" i="5"/>
  <c r="AB1419" i="5"/>
  <c r="X1422" i="5"/>
  <c r="J1423" i="5"/>
  <c r="X1427" i="5"/>
  <c r="AB1427" i="5"/>
  <c r="X1430" i="5"/>
  <c r="J1431" i="5"/>
  <c r="X1435" i="5"/>
  <c r="AB1435" i="5"/>
  <c r="J1439" i="5"/>
  <c r="R1448" i="5"/>
  <c r="R1449" i="5"/>
  <c r="F1451" i="5"/>
  <c r="R1451" i="5"/>
  <c r="H1454" i="5"/>
  <c r="X1455" i="5"/>
  <c r="AB1460" i="5"/>
  <c r="AB1461" i="5"/>
  <c r="J1466" i="5"/>
  <c r="I1466" i="5"/>
  <c r="I1467" i="5"/>
  <c r="R1480" i="5"/>
  <c r="X1491" i="5"/>
  <c r="I1492" i="5"/>
  <c r="H1492" i="5"/>
  <c r="F1492" i="5"/>
  <c r="X1492" i="5"/>
  <c r="F1495" i="5"/>
  <c r="R1495" i="5"/>
  <c r="AB1496" i="5"/>
  <c r="AB1501" i="5"/>
  <c r="S1502" i="5"/>
  <c r="AB1502" i="5"/>
  <c r="S1508" i="5"/>
  <c r="J1511" i="5"/>
  <c r="X1523" i="5"/>
  <c r="I1524" i="5"/>
  <c r="H1524" i="5"/>
  <c r="F1524" i="5"/>
  <c r="X1524" i="5"/>
  <c r="F1527" i="5"/>
  <c r="R1527" i="5"/>
  <c r="AB1528" i="5"/>
  <c r="AB1533" i="5"/>
  <c r="S1534" i="5"/>
  <c r="AB1534" i="5"/>
  <c r="F1538" i="5"/>
  <c r="F1539" i="5"/>
  <c r="X1539" i="5"/>
  <c r="R1539" i="5"/>
  <c r="S1544" i="5"/>
  <c r="AB1619" i="5"/>
  <c r="AB1623" i="5"/>
  <c r="AB1638" i="5"/>
  <c r="S1638" i="5"/>
  <c r="AB1655" i="5"/>
  <c r="AB1670" i="5"/>
  <c r="S1670" i="5"/>
  <c r="X1676" i="5"/>
  <c r="R1676" i="5"/>
  <c r="J1676" i="5"/>
  <c r="I1676" i="5"/>
  <c r="H1676" i="5"/>
  <c r="AB1687" i="5"/>
  <c r="AB1702" i="5"/>
  <c r="S1702" i="5"/>
  <c r="AB1719" i="5"/>
  <c r="R1741" i="5"/>
  <c r="J1741" i="5"/>
  <c r="I1741" i="5"/>
  <c r="H1741" i="5"/>
  <c r="F1741" i="5"/>
  <c r="J1768" i="5"/>
  <c r="I1768" i="5"/>
  <c r="H1768" i="5"/>
  <c r="X1768" i="5"/>
  <c r="F1768" i="5"/>
  <c r="R1773" i="5"/>
  <c r="J1773" i="5"/>
  <c r="I1773" i="5"/>
  <c r="H1773" i="5"/>
  <c r="F1773" i="5"/>
  <c r="X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X1656" i="5"/>
  <c r="R1656" i="5"/>
  <c r="J1656" i="5"/>
  <c r="I1656" i="5"/>
  <c r="H1656" i="5"/>
  <c r="AB1682" i="5"/>
  <c r="S1682" i="5"/>
  <c r="F1704" i="5"/>
  <c r="AB1714" i="5"/>
  <c r="S1714" i="5"/>
  <c r="X1720" i="5"/>
  <c r="R1720" i="5"/>
  <c r="J1720" i="5"/>
  <c r="I1720" i="5"/>
  <c r="H1720" i="5"/>
  <c r="R1749" i="5"/>
  <c r="I1749" i="5"/>
  <c r="X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X1692" i="5"/>
  <c r="R1692" i="5"/>
  <c r="J1692" i="5"/>
  <c r="I1692" i="5"/>
  <c r="H1692" i="5"/>
  <c r="AB1718" i="5"/>
  <c r="S1718" i="5"/>
  <c r="F1749" i="5"/>
  <c r="X1808" i="5"/>
  <c r="R1808" i="5"/>
  <c r="J1808" i="5"/>
  <c r="I1808" i="5"/>
  <c r="H1808" i="5"/>
  <c r="F1808" i="5"/>
  <c r="AB1858" i="5"/>
  <c r="AB1546" i="5"/>
  <c r="I1551" i="5"/>
  <c r="H1551" i="5"/>
  <c r="F1551" i="5"/>
  <c r="AB1552" i="5"/>
  <c r="S1619" i="5"/>
  <c r="S1623" i="5"/>
  <c r="X1632" i="5"/>
  <c r="R1632" i="5"/>
  <c r="J1632" i="5"/>
  <c r="I1632" i="5"/>
  <c r="H1632" i="5"/>
  <c r="AB1643" i="5"/>
  <c r="AB1658" i="5"/>
  <c r="S1658" i="5"/>
  <c r="X1664" i="5"/>
  <c r="AB1675" i="5"/>
  <c r="AB1690" i="5"/>
  <c r="S1690" i="5"/>
  <c r="AB1707" i="5"/>
  <c r="AB1722" i="5"/>
  <c r="S1722" i="5"/>
  <c r="X1728" i="5"/>
  <c r="R1728" i="5"/>
  <c r="J1728" i="5"/>
  <c r="I1728" i="5"/>
  <c r="H1728" i="5"/>
  <c r="X1741" i="5"/>
  <c r="S1744" i="5"/>
  <c r="AB1744" i="5"/>
  <c r="H1749" i="5"/>
  <c r="AB1910" i="5"/>
  <c r="S1910" i="5"/>
  <c r="AB1547" i="5"/>
  <c r="X1553" i="5"/>
  <c r="J1553" i="5"/>
  <c r="X1557" i="5"/>
  <c r="R1557" i="5"/>
  <c r="J1557" i="5"/>
  <c r="X1561" i="5"/>
  <c r="R1561" i="5"/>
  <c r="J1561" i="5"/>
  <c r="X1565" i="5"/>
  <c r="R1565" i="5"/>
  <c r="J1565" i="5"/>
  <c r="X1569" i="5"/>
  <c r="R1569" i="5"/>
  <c r="J1569" i="5"/>
  <c r="X1573" i="5"/>
  <c r="R1573" i="5"/>
  <c r="J1573" i="5"/>
  <c r="R1577" i="5"/>
  <c r="X1581" i="5"/>
  <c r="R1581" i="5"/>
  <c r="J1581" i="5"/>
  <c r="X1585" i="5"/>
  <c r="R1585" i="5"/>
  <c r="J1585" i="5"/>
  <c r="X1589" i="5"/>
  <c r="R1589" i="5"/>
  <c r="J1589" i="5"/>
  <c r="X1597" i="5"/>
  <c r="R1597" i="5"/>
  <c r="J1597" i="5"/>
  <c r="X1601" i="5"/>
  <c r="R1601" i="5"/>
  <c r="J1601" i="5"/>
  <c r="X1605" i="5"/>
  <c r="R1605" i="5"/>
  <c r="J1605" i="5"/>
  <c r="X1613" i="5"/>
  <c r="R1613" i="5"/>
  <c r="J1613" i="5"/>
  <c r="X1617" i="5"/>
  <c r="R1617" i="5"/>
  <c r="J1617" i="5"/>
  <c r="X1621" i="5"/>
  <c r="R1621" i="5"/>
  <c r="J1621" i="5"/>
  <c r="AB1627" i="5"/>
  <c r="AB1630" i="5"/>
  <c r="S1630" i="5"/>
  <c r="X1636" i="5"/>
  <c r="R1636" i="5"/>
  <c r="J1636" i="5"/>
  <c r="I1636" i="5"/>
  <c r="H1636" i="5"/>
  <c r="AB1647" i="5"/>
  <c r="AB1662" i="5"/>
  <c r="S1662" i="5"/>
  <c r="AB1679" i="5"/>
  <c r="AB1694" i="5"/>
  <c r="S1694" i="5"/>
  <c r="AB1726" i="5"/>
  <c r="S1726" i="5"/>
  <c r="R1757" i="5"/>
  <c r="J1757" i="5"/>
  <c r="I1757" i="5"/>
  <c r="H1757" i="5"/>
  <c r="F1757" i="5"/>
  <c r="X1757" i="5"/>
  <c r="R1769" i="5"/>
  <c r="J1769" i="5"/>
  <c r="I1769" i="5"/>
  <c r="H1769" i="5"/>
  <c r="F1769" i="5"/>
  <c r="X1769" i="5"/>
  <c r="R1891" i="5"/>
  <c r="H1891" i="5"/>
  <c r="J1891" i="5"/>
  <c r="I1891" i="5"/>
  <c r="F1891" i="5"/>
  <c r="X1891" i="5"/>
  <c r="X1704"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X1765" i="5"/>
  <c r="F1778" i="5"/>
  <c r="X1778" i="5"/>
  <c r="R1778" i="5"/>
  <c r="J1778" i="5"/>
  <c r="I1778" i="5"/>
  <c r="F1782" i="5"/>
  <c r="X1782" i="5"/>
  <c r="R1782" i="5"/>
  <c r="J1782" i="5"/>
  <c r="I1782" i="5"/>
  <c r="F1790" i="5"/>
  <c r="X1790" i="5"/>
  <c r="R1790" i="5"/>
  <c r="J1790" i="5"/>
  <c r="I1790" i="5"/>
  <c r="F1794" i="5"/>
  <c r="X1794" i="5"/>
  <c r="R1794" i="5"/>
  <c r="J1794" i="5"/>
  <c r="I1794" i="5"/>
  <c r="F1798" i="5"/>
  <c r="X1798" i="5"/>
  <c r="R1798" i="5"/>
  <c r="J1798" i="5"/>
  <c r="I1798" i="5"/>
  <c r="F1802" i="5"/>
  <c r="X1802" i="5"/>
  <c r="R1802" i="5"/>
  <c r="J1802" i="5"/>
  <c r="I1802" i="5"/>
  <c r="F1806" i="5"/>
  <c r="X1806" i="5"/>
  <c r="R1806" i="5"/>
  <c r="J1806" i="5"/>
  <c r="I1806" i="5"/>
  <c r="AB1846" i="5"/>
  <c r="AB1850" i="5"/>
  <c r="AB1862" i="5"/>
  <c r="R1875" i="5"/>
  <c r="H1875" i="5"/>
  <c r="J1875" i="5"/>
  <c r="I1875" i="5"/>
  <c r="F1875" i="5"/>
  <c r="X1875" i="5"/>
  <c r="AB1931" i="5"/>
  <c r="AB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F1758" i="5"/>
  <c r="X1758" i="5"/>
  <c r="R1758" i="5"/>
  <c r="I1758" i="5"/>
  <c r="AB1759" i="5"/>
  <c r="F1765" i="5"/>
  <c r="J1774" i="5"/>
  <c r="R1813" i="5"/>
  <c r="J1813" i="5"/>
  <c r="I1813" i="5"/>
  <c r="H1813" i="5"/>
  <c r="AB1815" i="5"/>
  <c r="AB1818" i="5"/>
  <c r="X1827" i="5"/>
  <c r="R1827" i="5"/>
  <c r="J1827" i="5"/>
  <c r="I1827" i="5"/>
  <c r="H1827" i="5"/>
  <c r="X1828" i="5"/>
  <c r="J1828" i="5"/>
  <c r="I1828" i="5"/>
  <c r="H1828" i="5"/>
  <c r="F1828" i="5"/>
  <c r="X1871" i="5"/>
  <c r="R1871" i="5"/>
  <c r="J1871" i="5"/>
  <c r="I1871" i="5"/>
  <c r="H1871" i="5"/>
  <c r="F1871" i="5"/>
  <c r="R1899" i="5"/>
  <c r="H1899" i="5"/>
  <c r="J1899" i="5"/>
  <c r="I1899" i="5"/>
  <c r="F1899" i="5"/>
  <c r="X1899" i="5"/>
  <c r="AB1902" i="5"/>
  <c r="S1902" i="5"/>
  <c r="S1953" i="5"/>
  <c r="AB1953" i="5"/>
  <c r="X2027"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X1781" i="5"/>
  <c r="H1782" i="5"/>
  <c r="X1785" i="5"/>
  <c r="X1789" i="5"/>
  <c r="H1790" i="5"/>
  <c r="X1793" i="5"/>
  <c r="H1794" i="5"/>
  <c r="X1797" i="5"/>
  <c r="H1798" i="5"/>
  <c r="H1802" i="5"/>
  <c r="X1805" i="5"/>
  <c r="H1806" i="5"/>
  <c r="F1827" i="5"/>
  <c r="R1828" i="5"/>
  <c r="AB1830" i="5"/>
  <c r="AB1886" i="5"/>
  <c r="S1886" i="5"/>
  <c r="S1738" i="5"/>
  <c r="S1746" i="5"/>
  <c r="F1752" i="5"/>
  <c r="H1758" i="5"/>
  <c r="AB1763" i="5"/>
  <c r="AB1768" i="5"/>
  <c r="S1820" i="5"/>
  <c r="X1823" i="5"/>
  <c r="R1823" i="5"/>
  <c r="J1823" i="5"/>
  <c r="I1823" i="5"/>
  <c r="H1823" i="5"/>
  <c r="F1823" i="5"/>
  <c r="R1883" i="5"/>
  <c r="H1883" i="5"/>
  <c r="J1883" i="5"/>
  <c r="I1883" i="5"/>
  <c r="F1883" i="5"/>
  <c r="X1883" i="5"/>
  <c r="AB2002" i="5"/>
  <c r="AB1749" i="5"/>
  <c r="F1762" i="5"/>
  <c r="X1762" i="5"/>
  <c r="R1762" i="5"/>
  <c r="I1762" i="5"/>
  <c r="R1765" i="5"/>
  <c r="J1765" i="5"/>
  <c r="I1765" i="5"/>
  <c r="AB1776" i="5"/>
  <c r="AB1780" i="5"/>
  <c r="AB1784" i="5"/>
  <c r="AB1788" i="5"/>
  <c r="AB1792" i="5"/>
  <c r="AB1796" i="5"/>
  <c r="AB1800" i="5"/>
  <c r="AB1804" i="5"/>
  <c r="AB1808" i="5"/>
  <c r="R1818" i="5"/>
  <c r="I1818" i="5"/>
  <c r="J1818" i="5"/>
  <c r="H1818" i="5"/>
  <c r="F1818" i="5"/>
  <c r="X1818" i="5"/>
  <c r="S1844" i="5"/>
  <c r="AB1844" i="5"/>
  <c r="S1848" i="5"/>
  <c r="AB1848" i="5"/>
  <c r="S1852" i="5"/>
  <c r="AB1852" i="5"/>
  <c r="R1911" i="5"/>
  <c r="J1911" i="5"/>
  <c r="H1911" i="5"/>
  <c r="I1911" i="5"/>
  <c r="F1911" i="5"/>
  <c r="X1911" i="5"/>
  <c r="R1943" i="5"/>
  <c r="J1943" i="5"/>
  <c r="I1943" i="5"/>
  <c r="H1943" i="5"/>
  <c r="F1943" i="5"/>
  <c r="X1943" i="5"/>
  <c r="S1734" i="5"/>
  <c r="S1736" i="5"/>
  <c r="AB1755" i="5"/>
  <c r="AB1760" i="5"/>
  <c r="J1764" i="5"/>
  <c r="I1764" i="5"/>
  <c r="H1764" i="5"/>
  <c r="X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X1815" i="5"/>
  <c r="R1815" i="5"/>
  <c r="J1815" i="5"/>
  <c r="I1815" i="5"/>
  <c r="H1815" i="5"/>
  <c r="X1820" i="5"/>
  <c r="R1820" i="5"/>
  <c r="J1820" i="5"/>
  <c r="I1820" i="5"/>
  <c r="H1820" i="5"/>
  <c r="F1820" i="5"/>
  <c r="AB1839" i="5"/>
  <c r="AB1845" i="5"/>
  <c r="S1845" i="5"/>
  <c r="AB1849" i="5"/>
  <c r="S1849" i="5"/>
  <c r="AB1894" i="5"/>
  <c r="S1894" i="5"/>
  <c r="S1812" i="5"/>
  <c r="S1816" i="5"/>
  <c r="J1824" i="5"/>
  <c r="R1836" i="5"/>
  <c r="X1863" i="5"/>
  <c r="R1863" i="5"/>
  <c r="J1863" i="5"/>
  <c r="I1863" i="5"/>
  <c r="H1863" i="5"/>
  <c r="AB1865" i="5"/>
  <c r="S1865" i="5"/>
  <c r="R1907" i="5"/>
  <c r="H1907" i="5"/>
  <c r="J1907" i="5"/>
  <c r="I1907" i="5"/>
  <c r="F1907" i="5"/>
  <c r="X1907" i="5"/>
  <c r="R1923" i="5"/>
  <c r="J1923" i="5"/>
  <c r="H1923" i="5"/>
  <c r="I1923" i="5"/>
  <c r="F1923" i="5"/>
  <c r="X1923" i="5"/>
  <c r="AB1957" i="5"/>
  <c r="S1957" i="5"/>
  <c r="X200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X2104" i="5"/>
  <c r="F2138" i="5"/>
  <c r="X2138" i="5"/>
  <c r="R2138" i="5"/>
  <c r="J2138" i="5"/>
  <c r="I2138" i="5"/>
  <c r="H2138" i="5"/>
  <c r="S1809" i="5"/>
  <c r="AB1816" i="5"/>
  <c r="S1817" i="5"/>
  <c r="AB1821" i="5"/>
  <c r="S1824" i="5"/>
  <c r="S1836" i="5"/>
  <c r="AB1836" i="5"/>
  <c r="AB1841" i="5"/>
  <c r="X1944" i="5"/>
  <c r="R1944" i="5"/>
  <c r="J1944" i="5"/>
  <c r="I1944" i="5"/>
  <c r="H1944" i="5"/>
  <c r="F1944" i="5"/>
  <c r="X1995" i="5"/>
  <c r="R1995" i="5"/>
  <c r="J1995" i="5"/>
  <c r="I1995" i="5"/>
  <c r="H1995" i="5"/>
  <c r="F1995" i="5"/>
  <c r="AB2021" i="5"/>
  <c r="S2021" i="5"/>
  <c r="R2084" i="5"/>
  <c r="J2084" i="5"/>
  <c r="I2084" i="5"/>
  <c r="H2084" i="5"/>
  <c r="F2084" i="5"/>
  <c r="X2084" i="5"/>
  <c r="F1816" i="5"/>
  <c r="AB1826" i="5"/>
  <c r="X1836" i="5"/>
  <c r="X1843" i="5"/>
  <c r="R1843" i="5"/>
  <c r="J1843" i="5"/>
  <c r="X1847" i="5"/>
  <c r="R1847" i="5"/>
  <c r="J1847" i="5"/>
  <c r="H1847" i="5"/>
  <c r="X1851" i="5"/>
  <c r="R1851" i="5"/>
  <c r="J1851" i="5"/>
  <c r="H1851" i="5"/>
  <c r="AB1854" i="5"/>
  <c r="S1856" i="5"/>
  <c r="AB1918" i="5"/>
  <c r="S1918" i="5"/>
  <c r="X1975" i="5"/>
  <c r="R1975" i="5"/>
  <c r="J1975" i="5"/>
  <c r="I1975" i="5"/>
  <c r="H1975" i="5"/>
  <c r="F1975" i="5"/>
  <c r="AB2034" i="5"/>
  <c r="AB2083" i="5"/>
  <c r="S2083" i="5"/>
  <c r="S1813" i="5"/>
  <c r="H1816" i="5"/>
  <c r="AB1824" i="5"/>
  <c r="F1836" i="5"/>
  <c r="R1838" i="5"/>
  <c r="I1838" i="5"/>
  <c r="H1838" i="5"/>
  <c r="AB1853" i="5"/>
  <c r="S1853" i="5"/>
  <c r="AB1870" i="5"/>
  <c r="R1879" i="5"/>
  <c r="H1879" i="5"/>
  <c r="F1879" i="5"/>
  <c r="X1879" i="5"/>
  <c r="J1879" i="5"/>
  <c r="R1887" i="5"/>
  <c r="H1887" i="5"/>
  <c r="F1887" i="5"/>
  <c r="X1887" i="5"/>
  <c r="J1887" i="5"/>
  <c r="R1895" i="5"/>
  <c r="H1895" i="5"/>
  <c r="F1895" i="5"/>
  <c r="X1895" i="5"/>
  <c r="J1895" i="5"/>
  <c r="AB1907" i="5"/>
  <c r="R1915" i="5"/>
  <c r="J1915" i="5"/>
  <c r="H1915" i="5"/>
  <c r="I1915" i="5"/>
  <c r="F1915" i="5"/>
  <c r="X1915" i="5"/>
  <c r="X1924" i="5"/>
  <c r="R1924" i="5"/>
  <c r="J1924" i="5"/>
  <c r="H1924" i="5"/>
  <c r="F1924" i="5"/>
  <c r="AB1930" i="5"/>
  <c r="S1930" i="5"/>
  <c r="AB1977" i="5"/>
  <c r="S1977" i="5"/>
  <c r="I2051" i="5"/>
  <c r="H2051" i="5"/>
  <c r="R2051" i="5"/>
  <c r="J2051" i="5"/>
  <c r="F2051" i="5"/>
  <c r="X2051" i="5"/>
  <c r="I2059" i="5"/>
  <c r="H2059" i="5"/>
  <c r="R2059" i="5"/>
  <c r="J2059" i="5"/>
  <c r="F2059" i="5"/>
  <c r="X2059" i="5"/>
  <c r="I2067" i="5"/>
  <c r="H2067" i="5"/>
  <c r="R2067" i="5"/>
  <c r="J2067" i="5"/>
  <c r="F2067" i="5"/>
  <c r="X2067" i="5"/>
  <c r="I1816" i="5"/>
  <c r="F1824" i="5"/>
  <c r="H1836" i="5"/>
  <c r="X1838" i="5"/>
  <c r="I1840" i="5"/>
  <c r="F1843" i="5"/>
  <c r="AB1866" i="5"/>
  <c r="R1903" i="5"/>
  <c r="H1903" i="5"/>
  <c r="F1903" i="5"/>
  <c r="X1903" i="5"/>
  <c r="J1903" i="5"/>
  <c r="AB1914" i="5"/>
  <c r="S1914" i="5"/>
  <c r="S1941" i="5"/>
  <c r="X1963" i="5"/>
  <c r="R1963" i="5"/>
  <c r="J1963" i="5"/>
  <c r="I1963" i="5"/>
  <c r="H1963" i="5"/>
  <c r="F1963" i="5"/>
  <c r="AB1989" i="5"/>
  <c r="S1989" i="5"/>
  <c r="X2039" i="5"/>
  <c r="R2039" i="5"/>
  <c r="J2039" i="5"/>
  <c r="I2039" i="5"/>
  <c r="H2039" i="5"/>
  <c r="F2039" i="5"/>
  <c r="X2097" i="5"/>
  <c r="R2097" i="5"/>
  <c r="J2097" i="5"/>
  <c r="H2097" i="5"/>
  <c r="F2097" i="5"/>
  <c r="F2166" i="5"/>
  <c r="X2166" i="5"/>
  <c r="R2166" i="5"/>
  <c r="J2166" i="5"/>
  <c r="I2166" i="5"/>
  <c r="H2166" i="5"/>
  <c r="S1876" i="5"/>
  <c r="I1878" i="5"/>
  <c r="F1878" i="5"/>
  <c r="X1878" i="5"/>
  <c r="S1884" i="5"/>
  <c r="I1886" i="5"/>
  <c r="F1886" i="5"/>
  <c r="X1886" i="5"/>
  <c r="S1892" i="5"/>
  <c r="I1894" i="5"/>
  <c r="F1894" i="5"/>
  <c r="X1894" i="5"/>
  <c r="S1900" i="5"/>
  <c r="I1902" i="5"/>
  <c r="F1902" i="5"/>
  <c r="X1902" i="5"/>
  <c r="X1908" i="5"/>
  <c r="J1908" i="5"/>
  <c r="X1912" i="5"/>
  <c r="J1912" i="5"/>
  <c r="X1916" i="5"/>
  <c r="J1916" i="5"/>
  <c r="X1920" i="5"/>
  <c r="J1920" i="5"/>
  <c r="S1933" i="5"/>
  <c r="R1935" i="5"/>
  <c r="J1935" i="5"/>
  <c r="I1935" i="5"/>
  <c r="H1935" i="5"/>
  <c r="AB1942" i="5"/>
  <c r="AB1965" i="5"/>
  <c r="S1965" i="5"/>
  <c r="AB1978" i="5"/>
  <c r="X1983" i="5"/>
  <c r="R1983" i="5"/>
  <c r="J1983" i="5"/>
  <c r="I1983" i="5"/>
  <c r="H1983" i="5"/>
  <c r="AB1997" i="5"/>
  <c r="S1997" i="5"/>
  <c r="AB2010" i="5"/>
  <c r="X2015" i="5"/>
  <c r="R2015" i="5"/>
  <c r="J2015" i="5"/>
  <c r="I2015" i="5"/>
  <c r="H2015" i="5"/>
  <c r="AB2029" i="5"/>
  <c r="S2029" i="5"/>
  <c r="AB2042" i="5"/>
  <c r="X2047" i="5"/>
  <c r="R2047" i="5"/>
  <c r="J2047" i="5"/>
  <c r="I2047" i="5"/>
  <c r="H2047" i="5"/>
  <c r="I2075" i="5"/>
  <c r="H2075" i="5"/>
  <c r="R2075" i="5"/>
  <c r="J2075" i="5"/>
  <c r="F2075" i="5"/>
  <c r="X1884" i="5"/>
  <c r="J1884" i="5"/>
  <c r="X1892" i="5"/>
  <c r="J1892" i="5"/>
  <c r="J1900" i="5"/>
  <c r="S1908" i="5"/>
  <c r="S1912" i="5"/>
  <c r="S1916" i="5"/>
  <c r="S1920" i="5"/>
  <c r="S1924" i="5"/>
  <c r="AB1924" i="5"/>
  <c r="S1945" i="5"/>
  <c r="X1948" i="5"/>
  <c r="R1948" i="5"/>
  <c r="J1948" i="5"/>
  <c r="X1971" i="5"/>
  <c r="R1971" i="5"/>
  <c r="J1971" i="5"/>
  <c r="I1971" i="5"/>
  <c r="H1971" i="5"/>
  <c r="AB1985" i="5"/>
  <c r="S1985" i="5"/>
  <c r="X2003" i="5"/>
  <c r="R2003" i="5"/>
  <c r="J2003" i="5"/>
  <c r="I2003" i="5"/>
  <c r="H2003" i="5"/>
  <c r="AB2017" i="5"/>
  <c r="S2017" i="5"/>
  <c r="J2035" i="5"/>
  <c r="S2049" i="5"/>
  <c r="AB2049" i="5"/>
  <c r="I2083" i="5"/>
  <c r="H2083" i="5"/>
  <c r="R2083" i="5"/>
  <c r="J2083" i="5"/>
  <c r="F2083" i="5"/>
  <c r="X2083" i="5"/>
  <c r="X2101" i="5"/>
  <c r="R2101" i="5"/>
  <c r="J2101" i="5"/>
  <c r="H2101" i="5"/>
  <c r="F2101" i="5"/>
  <c r="R2108" i="5"/>
  <c r="J2108" i="5"/>
  <c r="I2108" i="5"/>
  <c r="H2108" i="5"/>
  <c r="F2108" i="5"/>
  <c r="X2108" i="5"/>
  <c r="R2156" i="5"/>
  <c r="J2156" i="5"/>
  <c r="I2156" i="5"/>
  <c r="H2156" i="5"/>
  <c r="F2156" i="5"/>
  <c r="X2156" i="5"/>
  <c r="J2247" i="5"/>
  <c r="I2247" i="5"/>
  <c r="H2247" i="5"/>
  <c r="X2247" i="5"/>
  <c r="R2247" i="5"/>
  <c r="F2247" i="5"/>
  <c r="J2251" i="5"/>
  <c r="I2251" i="5"/>
  <c r="H2251" i="5"/>
  <c r="X2251" i="5"/>
  <c r="R2251" i="5"/>
  <c r="F2251" i="5"/>
  <c r="S1860" i="5"/>
  <c r="S1864" i="5"/>
  <c r="S1868" i="5"/>
  <c r="S1872" i="5"/>
  <c r="F1873" i="5"/>
  <c r="X1881" i="5"/>
  <c r="AB1881" i="5"/>
  <c r="X1889" i="5"/>
  <c r="AB1889" i="5"/>
  <c r="X1897" i="5"/>
  <c r="AB1897" i="5"/>
  <c r="X1905" i="5"/>
  <c r="AB1905" i="5"/>
  <c r="AB1908" i="5"/>
  <c r="AB1912" i="5"/>
  <c r="AB1916" i="5"/>
  <c r="AB1920" i="5"/>
  <c r="S1925" i="5"/>
  <c r="R1927" i="5"/>
  <c r="J1927" i="5"/>
  <c r="I1927" i="5"/>
  <c r="H1927" i="5"/>
  <c r="X1928" i="5"/>
  <c r="R1928" i="5"/>
  <c r="J1928" i="5"/>
  <c r="AB1945" i="5"/>
  <c r="X1959" i="5"/>
  <c r="AB1973" i="5"/>
  <c r="S1973" i="5"/>
  <c r="X1991" i="5"/>
  <c r="R1991" i="5"/>
  <c r="J1991" i="5"/>
  <c r="I1991" i="5"/>
  <c r="H1991" i="5"/>
  <c r="AB2005" i="5"/>
  <c r="S2005" i="5"/>
  <c r="X2023" i="5"/>
  <c r="R2023" i="5"/>
  <c r="J2023" i="5"/>
  <c r="I2023" i="5"/>
  <c r="H2023" i="5"/>
  <c r="AB2037" i="5"/>
  <c r="S2037" i="5"/>
  <c r="I2079" i="5"/>
  <c r="H2079" i="5"/>
  <c r="R2079" i="5"/>
  <c r="J2079" i="5"/>
  <c r="F2079" i="5"/>
  <c r="X2079" i="5"/>
  <c r="X214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X1935" i="5"/>
  <c r="S1937" i="5"/>
  <c r="R1939" i="5"/>
  <c r="J1939" i="5"/>
  <c r="I1939" i="5"/>
  <c r="H1939" i="5"/>
  <c r="AB1946" i="5"/>
  <c r="AB1961" i="5"/>
  <c r="S1961" i="5"/>
  <c r="AB1974" i="5"/>
  <c r="X1979" i="5"/>
  <c r="R1979" i="5"/>
  <c r="J1979" i="5"/>
  <c r="I1979" i="5"/>
  <c r="H1979" i="5"/>
  <c r="AB1993" i="5"/>
  <c r="S1993" i="5"/>
  <c r="AB2006" i="5"/>
  <c r="X2011" i="5"/>
  <c r="R2011" i="5"/>
  <c r="AB2025" i="5"/>
  <c r="S2025" i="5"/>
  <c r="AB2038" i="5"/>
  <c r="X2089" i="5"/>
  <c r="R2089" i="5"/>
  <c r="I2089" i="5"/>
  <c r="H2089" i="5"/>
  <c r="F2089" i="5"/>
  <c r="R2096" i="5"/>
  <c r="J2096" i="5"/>
  <c r="I2096" i="5"/>
  <c r="H2096" i="5"/>
  <c r="F2096" i="5"/>
  <c r="X2096" i="5"/>
  <c r="X2105"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X1999" i="5"/>
  <c r="R1999" i="5"/>
  <c r="J1999" i="5"/>
  <c r="I1999" i="5"/>
  <c r="H1999" i="5"/>
  <c r="AB2013" i="5"/>
  <c r="S2013" i="5"/>
  <c r="F2015" i="5"/>
  <c r="X2031"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X2224" i="5"/>
  <c r="I2224" i="5"/>
  <c r="H2224" i="5"/>
  <c r="X1874" i="5"/>
  <c r="AB1874" i="5"/>
  <c r="R1878" i="5"/>
  <c r="X1882" i="5"/>
  <c r="AB1882" i="5"/>
  <c r="H1884" i="5"/>
  <c r="X1885" i="5"/>
  <c r="R1886" i="5"/>
  <c r="X1890" i="5"/>
  <c r="AB1890" i="5"/>
  <c r="H1892" i="5"/>
  <c r="R1894" i="5"/>
  <c r="X1898" i="5"/>
  <c r="R1902" i="5"/>
  <c r="X1906" i="5"/>
  <c r="H1908" i="5"/>
  <c r="AB1909" i="5"/>
  <c r="H1912" i="5"/>
  <c r="AB1913" i="5"/>
  <c r="H1916" i="5"/>
  <c r="AB1917" i="5"/>
  <c r="H1920" i="5"/>
  <c r="AB1921" i="5"/>
  <c r="X1927" i="5"/>
  <c r="S1929" i="5"/>
  <c r="X1932" i="5"/>
  <c r="R1932" i="5"/>
  <c r="J1932" i="5"/>
  <c r="AB1938" i="5"/>
  <c r="S1942" i="5"/>
  <c r="F1948" i="5"/>
  <c r="AB1949" i="5"/>
  <c r="AB1951" i="5"/>
  <c r="AB1969" i="5"/>
  <c r="S1969" i="5"/>
  <c r="F1971" i="5"/>
  <c r="AB1982" i="5"/>
  <c r="X1987" i="5"/>
  <c r="R1987" i="5"/>
  <c r="J1987" i="5"/>
  <c r="I1987" i="5"/>
  <c r="H1987" i="5"/>
  <c r="AB2001" i="5"/>
  <c r="S2001" i="5"/>
  <c r="F2003" i="5"/>
  <c r="AB2014" i="5"/>
  <c r="X2019" i="5"/>
  <c r="R2019" i="5"/>
  <c r="J2019" i="5"/>
  <c r="I2019" i="5"/>
  <c r="H2019" i="5"/>
  <c r="AB2033" i="5"/>
  <c r="S2033" i="5"/>
  <c r="F2035" i="5"/>
  <c r="AB2046" i="5"/>
  <c r="S2054" i="5"/>
  <c r="X2056" i="5"/>
  <c r="S2062" i="5"/>
  <c r="X2064" i="5"/>
  <c r="R2072" i="5"/>
  <c r="J2072" i="5"/>
  <c r="I2072" i="5"/>
  <c r="H2072" i="5"/>
  <c r="AB2082" i="5"/>
  <c r="S2082" i="5"/>
  <c r="X2093" i="5"/>
  <c r="R2093" i="5"/>
  <c r="J2093" i="5"/>
  <c r="H2093" i="5"/>
  <c r="F2093" i="5"/>
  <c r="X2109"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X2121" i="5"/>
  <c r="R2152" i="5"/>
  <c r="J2152" i="5"/>
  <c r="I2152" i="5"/>
  <c r="H2152" i="5"/>
  <c r="F2152" i="5"/>
  <c r="X2152" i="5"/>
  <c r="AB2182" i="5"/>
  <c r="S2182" i="5"/>
  <c r="J2212" i="5"/>
  <c r="R2212" i="5"/>
  <c r="I2212" i="5"/>
  <c r="H2212" i="5"/>
  <c r="F2212" i="5"/>
  <c r="X2212" i="5"/>
  <c r="J2220" i="5"/>
  <c r="R2220" i="5"/>
  <c r="I2220" i="5"/>
  <c r="H2220" i="5"/>
  <c r="F2220" i="5"/>
  <c r="X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X2085" i="5"/>
  <c r="R2085" i="5"/>
  <c r="F2134" i="5"/>
  <c r="X2134" i="5"/>
  <c r="R2134" i="5"/>
  <c r="J2134" i="5"/>
  <c r="I2134" i="5"/>
  <c r="H2182" i="5"/>
  <c r="F2182" i="5"/>
  <c r="X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56" i="5"/>
  <c r="X1960" i="5"/>
  <c r="X1964" i="5"/>
  <c r="X1968" i="5"/>
  <c r="X1972" i="5"/>
  <c r="X1976" i="5"/>
  <c r="X1980" i="5"/>
  <c r="X1984" i="5"/>
  <c r="X1988" i="5"/>
  <c r="X1992" i="5"/>
  <c r="X1996" i="5"/>
  <c r="X2000" i="5"/>
  <c r="X2004" i="5"/>
  <c r="X2008" i="5"/>
  <c r="X2020" i="5"/>
  <c r="X2024" i="5"/>
  <c r="X2028" i="5"/>
  <c r="X2032" i="5"/>
  <c r="X2036" i="5"/>
  <c r="X2040" i="5"/>
  <c r="X2048" i="5"/>
  <c r="R2053" i="5"/>
  <c r="R2061" i="5"/>
  <c r="X2080" i="5"/>
  <c r="X2081" i="5"/>
  <c r="R2081" i="5"/>
  <c r="AB2086" i="5"/>
  <c r="S2170" i="5"/>
  <c r="AB2170" i="5"/>
  <c r="R2188" i="5"/>
  <c r="J2188" i="5"/>
  <c r="I2188" i="5"/>
  <c r="H2188" i="5"/>
  <c r="F2188" i="5"/>
  <c r="X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X2268" i="5"/>
  <c r="I2268" i="5"/>
  <c r="AB2051" i="5"/>
  <c r="AB2059" i="5"/>
  <c r="AB2067" i="5"/>
  <c r="AB2075" i="5"/>
  <c r="X2153" i="5"/>
  <c r="R2153" i="5"/>
  <c r="J2153" i="5"/>
  <c r="I2153" i="5"/>
  <c r="H2153" i="5"/>
  <c r="F2153" i="5"/>
  <c r="I2193" i="5"/>
  <c r="R2193" i="5"/>
  <c r="J2193" i="5"/>
  <c r="H2193" i="5"/>
  <c r="F2193" i="5"/>
  <c r="X2193" i="5"/>
  <c r="J2117" i="5"/>
  <c r="F2125" i="5"/>
  <c r="S2126" i="5"/>
  <c r="AB2126" i="5"/>
  <c r="R2128" i="5"/>
  <c r="J2128" i="5"/>
  <c r="I2128" i="5"/>
  <c r="H2128" i="5"/>
  <c r="J2130" i="5"/>
  <c r="F2142" i="5"/>
  <c r="X2142" i="5"/>
  <c r="F2145" i="5"/>
  <c r="S2146" i="5"/>
  <c r="J2157" i="5"/>
  <c r="J2162" i="5"/>
  <c r="F2174" i="5"/>
  <c r="X2174" i="5"/>
  <c r="AB2178" i="5"/>
  <c r="S2178" i="5"/>
  <c r="I2201" i="5"/>
  <c r="R2201" i="5"/>
  <c r="J2201" i="5"/>
  <c r="H2201" i="5"/>
  <c r="F2201" i="5"/>
  <c r="AB2238" i="5"/>
  <c r="R2244" i="5"/>
  <c r="J2244" i="5"/>
  <c r="I2244" i="5"/>
  <c r="H2244" i="5"/>
  <c r="F2244" i="5"/>
  <c r="X2244" i="5"/>
  <c r="J2267" i="5"/>
  <c r="I2267" i="5"/>
  <c r="H2267" i="5"/>
  <c r="X2267" i="5"/>
  <c r="X2271" i="5"/>
  <c r="F2271" i="5"/>
  <c r="J2271" i="5"/>
  <c r="R2271" i="5"/>
  <c r="I2271" i="5"/>
  <c r="H2271" i="5"/>
  <c r="I2316" i="5"/>
  <c r="H2316" i="5"/>
  <c r="R2316" i="5"/>
  <c r="X2316" i="5"/>
  <c r="J2316" i="5"/>
  <c r="F2316" i="5"/>
  <c r="J2371" i="5"/>
  <c r="R2371" i="5"/>
  <c r="I2371" i="5"/>
  <c r="H2371" i="5"/>
  <c r="F2371" i="5"/>
  <c r="X2371" i="5"/>
  <c r="R2117" i="5"/>
  <c r="X2118" i="5"/>
  <c r="F2126" i="5"/>
  <c r="X2126" i="5"/>
  <c r="X2129" i="5"/>
  <c r="R2129" i="5"/>
  <c r="J2129" i="5"/>
  <c r="R2132" i="5"/>
  <c r="J2132" i="5"/>
  <c r="I2132" i="5"/>
  <c r="H2132" i="5"/>
  <c r="S2135" i="5"/>
  <c r="H2141" i="5"/>
  <c r="H2142" i="5"/>
  <c r="F2146" i="5"/>
  <c r="X2146" i="5"/>
  <c r="S2150" i="5"/>
  <c r="S2167" i="5"/>
  <c r="H2174" i="5"/>
  <c r="H2178" i="5"/>
  <c r="F2178" i="5"/>
  <c r="X2178" i="5"/>
  <c r="S2179" i="5"/>
  <c r="X2191"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X2150" i="5"/>
  <c r="S2154" i="5"/>
  <c r="AB2159" i="5"/>
  <c r="AB2164" i="5"/>
  <c r="J2165" i="5"/>
  <c r="S2171" i="5"/>
  <c r="I2174" i="5"/>
  <c r="I2178" i="5"/>
  <c r="AB2190" i="5"/>
  <c r="S2190" i="5"/>
  <c r="S2196" i="5"/>
  <c r="I2217" i="5"/>
  <c r="R2217" i="5"/>
  <c r="J2217" i="5"/>
  <c r="H2217" i="5"/>
  <c r="F2217" i="5"/>
  <c r="AB2227" i="5"/>
  <c r="S2227" i="5"/>
  <c r="R2228" i="5"/>
  <c r="J2228" i="5"/>
  <c r="I2228" i="5"/>
  <c r="H2228" i="5"/>
  <c r="F2228" i="5"/>
  <c r="X2228" i="5"/>
  <c r="R2248" i="5"/>
  <c r="J2248" i="5"/>
  <c r="I2248" i="5"/>
  <c r="H2248" i="5"/>
  <c r="F2248" i="5"/>
  <c r="X2248" i="5"/>
  <c r="R2267" i="5"/>
  <c r="X2311" i="5"/>
  <c r="R2311" i="5"/>
  <c r="J2311" i="5"/>
  <c r="I2311" i="5"/>
  <c r="H2311" i="5"/>
  <c r="F2311" i="5"/>
  <c r="J2358" i="5"/>
  <c r="H2358" i="5"/>
  <c r="R2358" i="5"/>
  <c r="I2358" i="5"/>
  <c r="X2358" i="5"/>
  <c r="F2358" i="5"/>
  <c r="H2118" i="5"/>
  <c r="AB2119" i="5"/>
  <c r="S2119" i="5"/>
  <c r="S2120" i="5"/>
  <c r="F2122" i="5"/>
  <c r="X2122" i="5"/>
  <c r="AB2123" i="5"/>
  <c r="AB2124" i="5"/>
  <c r="H2126" i="5"/>
  <c r="X2128" i="5"/>
  <c r="AB2131" i="5"/>
  <c r="AB2136" i="5"/>
  <c r="X2137" i="5"/>
  <c r="R2137" i="5"/>
  <c r="J2137" i="5"/>
  <c r="J2142" i="5"/>
  <c r="I2146" i="5"/>
  <c r="S2158" i="5"/>
  <c r="AB2163" i="5"/>
  <c r="AB2168" i="5"/>
  <c r="X2169" i="5"/>
  <c r="R2169" i="5"/>
  <c r="J2169" i="5"/>
  <c r="J2174" i="5"/>
  <c r="J2178" i="5"/>
  <c r="AB2183" i="5"/>
  <c r="H2190" i="5"/>
  <c r="F2190" i="5"/>
  <c r="X2190" i="5"/>
  <c r="S2193" i="5"/>
  <c r="AB2193" i="5"/>
  <c r="S2204" i="5"/>
  <c r="AB2220" i="5"/>
  <c r="AB2242" i="5"/>
  <c r="AB2281" i="5"/>
  <c r="S2312" i="5"/>
  <c r="AB2312" i="5"/>
  <c r="S2130" i="5"/>
  <c r="AB2135" i="5"/>
  <c r="AB2140" i="5"/>
  <c r="X2141" i="5"/>
  <c r="R2141" i="5"/>
  <c r="J2141" i="5"/>
  <c r="F2158" i="5"/>
  <c r="X2158" i="5"/>
  <c r="S2162" i="5"/>
  <c r="AB2167" i="5"/>
  <c r="AB2172" i="5"/>
  <c r="R2173" i="5"/>
  <c r="AB2186" i="5"/>
  <c r="S2186" i="5"/>
  <c r="J2191" i="5"/>
  <c r="I2191" i="5"/>
  <c r="H2191" i="5"/>
  <c r="F2191" i="5"/>
  <c r="H2195" i="5"/>
  <c r="X2195" i="5"/>
  <c r="R2195" i="5"/>
  <c r="J2195" i="5"/>
  <c r="I2195" i="5"/>
  <c r="J2196" i="5"/>
  <c r="R2196" i="5"/>
  <c r="I2196" i="5"/>
  <c r="H2196" i="5"/>
  <c r="F2196" i="5"/>
  <c r="X2196" i="5"/>
  <c r="S2201" i="5"/>
  <c r="AB2201" i="5"/>
  <c r="I2227" i="5"/>
  <c r="H2227" i="5"/>
  <c r="X2227" i="5"/>
  <c r="R2227" i="5"/>
  <c r="J2227" i="5"/>
  <c r="F2227" i="5"/>
  <c r="J2243" i="5"/>
  <c r="I2243" i="5"/>
  <c r="H2243" i="5"/>
  <c r="X2243" i="5"/>
  <c r="F2243" i="5"/>
  <c r="AB2255" i="5"/>
  <c r="S2255" i="5"/>
  <c r="AB2259" i="5"/>
  <c r="S2259" i="5"/>
  <c r="AB2266" i="5"/>
  <c r="AB2270" i="5"/>
  <c r="AB2304" i="5"/>
  <c r="AB2120" i="5"/>
  <c r="R2125" i="5"/>
  <c r="J2125" i="5"/>
  <c r="F2130" i="5"/>
  <c r="X2130" i="5"/>
  <c r="S2134" i="5"/>
  <c r="AB2139" i="5"/>
  <c r="AB2144" i="5"/>
  <c r="X2145" i="5"/>
  <c r="R2145" i="5"/>
  <c r="J2145" i="5"/>
  <c r="F2162" i="5"/>
  <c r="X2162" i="5"/>
  <c r="S2166" i="5"/>
  <c r="AB2171" i="5"/>
  <c r="AB2176" i="5"/>
  <c r="AB2179" i="5"/>
  <c r="H2186" i="5"/>
  <c r="F2186" i="5"/>
  <c r="X2186" i="5"/>
  <c r="H2203" i="5"/>
  <c r="X2203" i="5"/>
  <c r="R2203" i="5"/>
  <c r="J2203" i="5"/>
  <c r="I2203" i="5"/>
  <c r="J2204" i="5"/>
  <c r="R2204" i="5"/>
  <c r="I2204" i="5"/>
  <c r="H2204" i="5"/>
  <c r="F2204" i="5"/>
  <c r="X2204" i="5"/>
  <c r="S2209" i="5"/>
  <c r="AB2209" i="5"/>
  <c r="I2223" i="5"/>
  <c r="H2223" i="5"/>
  <c r="X2223" i="5"/>
  <c r="J2223" i="5"/>
  <c r="F2223" i="5"/>
  <c r="AB2234" i="5"/>
  <c r="J2239" i="5"/>
  <c r="I2239" i="5"/>
  <c r="H2239" i="5"/>
  <c r="X2239" i="5"/>
  <c r="R2240" i="5"/>
  <c r="J2240" i="5"/>
  <c r="I2240" i="5"/>
  <c r="F2240" i="5"/>
  <c r="X2240" i="5"/>
  <c r="AB2276" i="5"/>
  <c r="S2276" i="5"/>
  <c r="R2285" i="5"/>
  <c r="J2285" i="5"/>
  <c r="I2285" i="5"/>
  <c r="H2285" i="5"/>
  <c r="X2285" i="5"/>
  <c r="F2285" i="5"/>
  <c r="J2177" i="5"/>
  <c r="J2185" i="5"/>
  <c r="J2189" i="5"/>
  <c r="AB2199" i="5"/>
  <c r="X2199" i="5"/>
  <c r="AB2207" i="5"/>
  <c r="H2207" i="5"/>
  <c r="X2207" i="5"/>
  <c r="AB2215" i="5"/>
  <c r="AB2223" i="5"/>
  <c r="AB2228" i="5"/>
  <c r="AB2251" i="5"/>
  <c r="X2252" i="5"/>
  <c r="F2256" i="5"/>
  <c r="AB2262" i="5"/>
  <c r="AB2303" i="5"/>
  <c r="S2303" i="5"/>
  <c r="J2354" i="5"/>
  <c r="R2354" i="5"/>
  <c r="I2354" i="5"/>
  <c r="H2354" i="5"/>
  <c r="F2354" i="5"/>
  <c r="X2354" i="5"/>
  <c r="R2177" i="5"/>
  <c r="R2185" i="5"/>
  <c r="R2189" i="5"/>
  <c r="S2192" i="5"/>
  <c r="S2200" i="5"/>
  <c r="S2208" i="5"/>
  <c r="S2216" i="5"/>
  <c r="S2229" i="5"/>
  <c r="R2236" i="5"/>
  <c r="J2236" i="5"/>
  <c r="I2236" i="5"/>
  <c r="AB2247" i="5"/>
  <c r="F2252" i="5"/>
  <c r="F2255" i="5"/>
  <c r="AB2258" i="5"/>
  <c r="R2264" i="5"/>
  <c r="J2264" i="5"/>
  <c r="I2264" i="5"/>
  <c r="X2280" i="5"/>
  <c r="I2286" i="5"/>
  <c r="X2291" i="5"/>
  <c r="F2291" i="5"/>
  <c r="R2291" i="5"/>
  <c r="J2291" i="5"/>
  <c r="I2291" i="5"/>
  <c r="X2307" i="5"/>
  <c r="J2307" i="5"/>
  <c r="F2307" i="5"/>
  <c r="I2307" i="5"/>
  <c r="H2307" i="5"/>
  <c r="I2312" i="5"/>
  <c r="H2312" i="5"/>
  <c r="R2312" i="5"/>
  <c r="J2312" i="5"/>
  <c r="F2312" i="5"/>
  <c r="X2312" i="5"/>
  <c r="X2322" i="5"/>
  <c r="R2322" i="5"/>
  <c r="F2322" i="5"/>
  <c r="J2322" i="5"/>
  <c r="I2322" i="5"/>
  <c r="H2322" i="5"/>
  <c r="R2349" i="5"/>
  <c r="J2349" i="5"/>
  <c r="I2349" i="5"/>
  <c r="H2349" i="5"/>
  <c r="F2349" i="5"/>
  <c r="X2349" i="5"/>
  <c r="F2194" i="5"/>
  <c r="R2194" i="5"/>
  <c r="X2194" i="5"/>
  <c r="F2199" i="5"/>
  <c r="F2202" i="5"/>
  <c r="R2202" i="5"/>
  <c r="X2202" i="5"/>
  <c r="F2207" i="5"/>
  <c r="F2210" i="5"/>
  <c r="R2210" i="5"/>
  <c r="X2210" i="5"/>
  <c r="F2218" i="5"/>
  <c r="R2218" i="5"/>
  <c r="AB2224" i="5"/>
  <c r="X2225" i="5"/>
  <c r="I2225" i="5"/>
  <c r="AB2231" i="5"/>
  <c r="AB2243" i="5"/>
  <c r="AB2254" i="5"/>
  <c r="R2260" i="5"/>
  <c r="J2260" i="5"/>
  <c r="I2260" i="5"/>
  <c r="AB2269" i="5"/>
  <c r="AB2285" i="5"/>
  <c r="X2295" i="5"/>
  <c r="R2295" i="5"/>
  <c r="J2295" i="5"/>
  <c r="I2295" i="5"/>
  <c r="H2295" i="5"/>
  <c r="X2299" i="5"/>
  <c r="F2299" i="5"/>
  <c r="R2299" i="5"/>
  <c r="J2299" i="5"/>
  <c r="I2299" i="5"/>
  <c r="R2307" i="5"/>
  <c r="S2225" i="5"/>
  <c r="X2236" i="5"/>
  <c r="AB2239" i="5"/>
  <c r="AB2250" i="5"/>
  <c r="R2256" i="5"/>
  <c r="J2256" i="5"/>
  <c r="I2256" i="5"/>
  <c r="X2286" i="5"/>
  <c r="R2286" i="5"/>
  <c r="H2286" i="5"/>
  <c r="F2286" i="5"/>
  <c r="J2317" i="5"/>
  <c r="AB2344" i="5"/>
  <c r="S2344" i="5"/>
  <c r="F2368" i="5"/>
  <c r="R2368" i="5"/>
  <c r="J2368" i="5"/>
  <c r="I2368" i="5"/>
  <c r="H2368" i="5"/>
  <c r="X2368" i="5"/>
  <c r="AB2384" i="5"/>
  <c r="S2384" i="5"/>
  <c r="AB2195" i="5"/>
  <c r="AB2203" i="5"/>
  <c r="AB2211" i="5"/>
  <c r="AB2219" i="5"/>
  <c r="AB2230" i="5"/>
  <c r="S2233" i="5"/>
  <c r="AB2235" i="5"/>
  <c r="AB2246" i="5"/>
  <c r="R2252" i="5"/>
  <c r="J2252" i="5"/>
  <c r="I2252" i="5"/>
  <c r="J2255" i="5"/>
  <c r="I2255" i="5"/>
  <c r="H2255" i="5"/>
  <c r="X2255" i="5"/>
  <c r="AB2267" i="5"/>
  <c r="I2280" i="5"/>
  <c r="F2280" i="5"/>
  <c r="R2280" i="5"/>
  <c r="J2280" i="5"/>
  <c r="AB2311" i="5"/>
  <c r="S2311" i="5"/>
  <c r="R2341" i="5"/>
  <c r="J2341" i="5"/>
  <c r="I2341" i="5"/>
  <c r="F2341" i="5"/>
  <c r="H2341" i="5"/>
  <c r="X2341" i="5"/>
  <c r="J2348" i="5"/>
  <c r="I2348" i="5"/>
  <c r="H2348" i="5"/>
  <c r="X2348" i="5"/>
  <c r="R2348" i="5"/>
  <c r="F2348" i="5"/>
  <c r="AB2263" i="5"/>
  <c r="R2277" i="5"/>
  <c r="X2277" i="5"/>
  <c r="J2277" i="5"/>
  <c r="H2277" i="5"/>
  <c r="I2288" i="5"/>
  <c r="R2288" i="5"/>
  <c r="J2288" i="5"/>
  <c r="H2288" i="5"/>
  <c r="X2288" i="5"/>
  <c r="S2304" i="5"/>
  <c r="I2320" i="5"/>
  <c r="H2320" i="5"/>
  <c r="F2320" i="5"/>
  <c r="R2320" i="5"/>
  <c r="J2320" i="5"/>
  <c r="X2320" i="5"/>
  <c r="I2229" i="5"/>
  <c r="I2233" i="5"/>
  <c r="I2237" i="5"/>
  <c r="J2273" i="5"/>
  <c r="AB2278" i="5"/>
  <c r="H2282" i="5"/>
  <c r="F2303" i="5"/>
  <c r="R2305" i="5"/>
  <c r="I2305" i="5"/>
  <c r="AB2315" i="5"/>
  <c r="AB2320" i="5"/>
  <c r="S2320" i="5"/>
  <c r="AB2328" i="5"/>
  <c r="AB2332" i="5"/>
  <c r="J2340" i="5"/>
  <c r="I2340" i="5"/>
  <c r="H2340" i="5"/>
  <c r="X2340" i="5"/>
  <c r="I2308" i="5"/>
  <c r="F2308" i="5"/>
  <c r="R2313" i="5"/>
  <c r="I2313" i="5"/>
  <c r="AB2323" i="5"/>
  <c r="AB2366" i="5"/>
  <c r="S2366" i="5"/>
  <c r="S2271" i="5"/>
  <c r="S2273" i="5"/>
  <c r="S2284" i="5"/>
  <c r="X2306" i="5"/>
  <c r="R2306" i="5"/>
  <c r="I2306" i="5"/>
  <c r="X2313" i="5"/>
  <c r="S2319" i="5"/>
  <c r="AB2348" i="5"/>
  <c r="F2360" i="5"/>
  <c r="R2360" i="5"/>
  <c r="J2360" i="5"/>
  <c r="I2360" i="5"/>
  <c r="H2360" i="5"/>
  <c r="X2360" i="5"/>
  <c r="J2374" i="5"/>
  <c r="H2374" i="5"/>
  <c r="R2374" i="5"/>
  <c r="I2374" i="5"/>
  <c r="X2374" i="5"/>
  <c r="F2374" i="5"/>
  <c r="AB2411" i="5"/>
  <c r="S2411" i="5"/>
  <c r="AB2424" i="5"/>
  <c r="S2237" i="5"/>
  <c r="S2241" i="5"/>
  <c r="S2245" i="5"/>
  <c r="S2249" i="5"/>
  <c r="S2253" i="5"/>
  <c r="S2257" i="5"/>
  <c r="S2261" i="5"/>
  <c r="S2265" i="5"/>
  <c r="R2282" i="5"/>
  <c r="S2287" i="5"/>
  <c r="X2289" i="5"/>
  <c r="R2297" i="5"/>
  <c r="I2297" i="5"/>
  <c r="F2306" i="5"/>
  <c r="R2309" i="5"/>
  <c r="I2309" i="5"/>
  <c r="H2309" i="5"/>
  <c r="F2313" i="5"/>
  <c r="X2314" i="5"/>
  <c r="R2314" i="5"/>
  <c r="I2314" i="5"/>
  <c r="AB2331" i="5"/>
  <c r="R2337" i="5"/>
  <c r="J2337" i="5"/>
  <c r="I2337" i="5"/>
  <c r="X2337" i="5"/>
  <c r="S2388" i="5"/>
  <c r="S2268" i="5"/>
  <c r="S2275" i="5"/>
  <c r="S2282" i="5"/>
  <c r="X2297" i="5"/>
  <c r="X2302" i="5"/>
  <c r="R2302" i="5"/>
  <c r="H2302" i="5"/>
  <c r="X2308" i="5"/>
  <c r="H2313" i="5"/>
  <c r="F2314" i="5"/>
  <c r="AB2340" i="5"/>
  <c r="S2340" i="5"/>
  <c r="AB2343" i="5"/>
  <c r="AB2383" i="5"/>
  <c r="S2383" i="5"/>
  <c r="AB2271" i="5"/>
  <c r="F2273" i="5"/>
  <c r="AB2284" i="5"/>
  <c r="X2294" i="5"/>
  <c r="R2294" i="5"/>
  <c r="X2303"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AB2347" i="5"/>
  <c r="AB2353" i="5"/>
  <c r="S2359" i="5"/>
  <c r="AB2359" i="5"/>
  <c r="S2364" i="5"/>
  <c r="AB2364" i="5"/>
  <c r="S2375" i="5"/>
  <c r="AB2375" i="5"/>
  <c r="AB2382" i="5"/>
  <c r="S2382" i="5"/>
  <c r="F2437" i="5"/>
  <c r="J2437" i="5"/>
  <c r="I2437" i="5"/>
  <c r="H2437" i="5"/>
  <c r="X2437" i="5"/>
  <c r="R2437" i="5"/>
  <c r="AB2327" i="5"/>
  <c r="AB2335" i="5"/>
  <c r="R2345" i="5"/>
  <c r="J2345" i="5"/>
  <c r="I2345" i="5"/>
  <c r="AB2352" i="5"/>
  <c r="AB2358" i="5"/>
  <c r="S2358" i="5"/>
  <c r="J2366" i="5"/>
  <c r="H2366" i="5"/>
  <c r="R2366" i="5"/>
  <c r="I2366" i="5"/>
  <c r="X2366" i="5"/>
  <c r="AB2374" i="5"/>
  <c r="S2374" i="5"/>
  <c r="X2379" i="5"/>
  <c r="AB2394" i="5"/>
  <c r="S2394" i="5"/>
  <c r="R2400" i="5"/>
  <c r="J2400" i="5"/>
  <c r="I2400" i="5"/>
  <c r="H2400" i="5"/>
  <c r="F2400" i="5"/>
  <c r="X2400" i="5"/>
  <c r="AB2428" i="5"/>
  <c r="S2367" i="5"/>
  <c r="AB2367" i="5"/>
  <c r="S2372" i="5"/>
  <c r="AB2372" i="5"/>
  <c r="AB2356" i="5"/>
  <c r="J2379" i="5"/>
  <c r="R2379" i="5"/>
  <c r="I2379" i="5"/>
  <c r="H2379" i="5"/>
  <c r="F2379" i="5"/>
  <c r="AB2399" i="5"/>
  <c r="S2399" i="5"/>
  <c r="AB2361" i="5"/>
  <c r="AB2369" i="5"/>
  <c r="AB2377" i="5"/>
  <c r="J2388" i="5"/>
  <c r="I2388" i="5"/>
  <c r="X2388" i="5"/>
  <c r="AB2390" i="5"/>
  <c r="S2390" i="5"/>
  <c r="F2394" i="5"/>
  <c r="X2394" i="5"/>
  <c r="R2394" i="5"/>
  <c r="J2394" i="5"/>
  <c r="I2394" i="5"/>
  <c r="H2394" i="5"/>
  <c r="AB2416" i="5"/>
  <c r="D14" i="6"/>
  <c r="AB2404" i="5"/>
  <c r="R2420" i="5"/>
  <c r="J2420" i="5"/>
  <c r="I2420" i="5"/>
  <c r="H2420" i="5"/>
  <c r="F2420" i="5"/>
  <c r="X2420" i="5"/>
  <c r="R2445" i="5"/>
  <c r="J2445" i="5"/>
  <c r="I2445" i="5"/>
  <c r="H2445" i="5"/>
  <c r="F2445" i="5"/>
  <c r="X2445" i="5"/>
  <c r="J2460" i="5"/>
  <c r="I2460" i="5"/>
  <c r="R2460" i="5"/>
  <c r="H2460" i="5"/>
  <c r="F2460" i="5"/>
  <c r="X2460" i="5"/>
  <c r="AB2490" i="5"/>
  <c r="S2490" i="5"/>
  <c r="S2500" i="5"/>
  <c r="R2326" i="5"/>
  <c r="R2338" i="5"/>
  <c r="R2342" i="5"/>
  <c r="R2346" i="5"/>
  <c r="R2350" i="5"/>
  <c r="AB2362" i="5"/>
  <c r="AB2370" i="5"/>
  <c r="AB2378" i="5"/>
  <c r="I2395" i="5"/>
  <c r="H2395" i="5"/>
  <c r="J2395" i="5"/>
  <c r="F2395" i="5"/>
  <c r="X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X2401" i="5"/>
  <c r="R2401" i="5"/>
  <c r="J2401" i="5"/>
  <c r="I2401" i="5"/>
  <c r="H2401" i="5"/>
  <c r="F2401" i="5"/>
  <c r="R2408" i="5"/>
  <c r="J2408" i="5"/>
  <c r="I2408" i="5"/>
  <c r="H2408" i="5"/>
  <c r="F2408" i="5"/>
  <c r="X2408" i="5"/>
  <c r="F2412" i="5"/>
  <c r="X2413" i="5"/>
  <c r="R2413" i="5"/>
  <c r="J2413" i="5"/>
  <c r="I2413" i="5"/>
  <c r="F2413" i="5"/>
  <c r="AB2423" i="5"/>
  <c r="S2423" i="5"/>
  <c r="J2449" i="5"/>
  <c r="I2449" i="5"/>
  <c r="H2449" i="5"/>
  <c r="F2449" i="5"/>
  <c r="X2449" i="5"/>
  <c r="R2449" i="5"/>
  <c r="J2356" i="5"/>
  <c r="H2365" i="5"/>
  <c r="F2365" i="5"/>
  <c r="H2373" i="5"/>
  <c r="F2373" i="5"/>
  <c r="S2386" i="5"/>
  <c r="S2387" i="5"/>
  <c r="R2389" i="5"/>
  <c r="I2389" i="5"/>
  <c r="H2389" i="5"/>
  <c r="F2389" i="5"/>
  <c r="AB2392" i="5"/>
  <c r="S2398" i="5"/>
  <c r="X2421" i="5"/>
  <c r="R2421" i="5"/>
  <c r="J2421" i="5"/>
  <c r="I2421" i="5"/>
  <c r="H2421" i="5"/>
  <c r="F2421" i="5"/>
  <c r="AB2455" i="5"/>
  <c r="S2455" i="5"/>
  <c r="H2475" i="5"/>
  <c r="R2475" i="5"/>
  <c r="J2475" i="5"/>
  <c r="X2475" i="5"/>
  <c r="F2475" i="5"/>
  <c r="S2479" i="5"/>
  <c r="AB2479" i="5"/>
  <c r="S2402" i="5"/>
  <c r="AB2407" i="5"/>
  <c r="AB2408" i="5"/>
  <c r="AB2415" i="5"/>
  <c r="X2425" i="5"/>
  <c r="R2425" i="5"/>
  <c r="J2425" i="5"/>
  <c r="I2425" i="5"/>
  <c r="AB2444" i="5"/>
  <c r="S2444" i="5"/>
  <c r="AB2468" i="5"/>
  <c r="S2468" i="5"/>
  <c r="R2473" i="5"/>
  <c r="I2473" i="5"/>
  <c r="H2473" i="5"/>
  <c r="F2473" i="5"/>
  <c r="X2473" i="5"/>
  <c r="S2406" i="5"/>
  <c r="AB2420" i="5"/>
  <c r="AB2427" i="5"/>
  <c r="S2453" i="5"/>
  <c r="AB2453" i="5"/>
  <c r="J2456" i="5"/>
  <c r="I2456" i="5"/>
  <c r="X2456" i="5"/>
  <c r="R2456" i="5"/>
  <c r="H2456" i="5"/>
  <c r="J2476" i="5"/>
  <c r="I2476" i="5"/>
  <c r="R2476" i="5"/>
  <c r="H2476" i="5"/>
  <c r="F2476" i="5"/>
  <c r="X2476" i="5"/>
  <c r="AB2487" i="5"/>
  <c r="S2487" i="5"/>
  <c r="S2496" i="5"/>
  <c r="F2382" i="5"/>
  <c r="X2382" i="5"/>
  <c r="F2390" i="5"/>
  <c r="X2390" i="5"/>
  <c r="AB2432" i="5"/>
  <c r="F2456" i="5"/>
  <c r="H2482" i="5"/>
  <c r="I2482" i="5"/>
  <c r="F2482" i="5"/>
  <c r="X2482" i="5"/>
  <c r="R2482" i="5"/>
  <c r="J2482" i="5"/>
  <c r="AB2391" i="5"/>
  <c r="AB2412" i="5"/>
  <c r="X2412" i="5"/>
  <c r="AB2419" i="5"/>
  <c r="X2429" i="5"/>
  <c r="R2429" i="5"/>
  <c r="J2429" i="5"/>
  <c r="I2429" i="5"/>
  <c r="S2437" i="5"/>
  <c r="AB2437" i="5"/>
  <c r="H2447" i="5"/>
  <c r="R2447" i="5"/>
  <c r="J2447" i="5"/>
  <c r="F2447" i="5"/>
  <c r="X2447" i="5"/>
  <c r="AB2485" i="5"/>
  <c r="S2485" i="5"/>
  <c r="AB2431" i="5"/>
  <c r="J2436" i="5"/>
  <c r="R2436" i="5"/>
  <c r="I2436" i="5"/>
  <c r="H2436" i="5"/>
  <c r="S2441" i="5"/>
  <c r="AB2441" i="5"/>
  <c r="J2502" i="5"/>
  <c r="I2502" i="5"/>
  <c r="H2502" i="5"/>
  <c r="R2502" i="5"/>
  <c r="F2502" i="5"/>
  <c r="J2464" i="5"/>
  <c r="I2464" i="5"/>
  <c r="X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c r="X2438" i="5"/>
  <c r="F2442" i="5"/>
  <c r="J2442" i="5"/>
  <c r="I2442" i="5"/>
  <c r="H2442" i="5"/>
  <c r="AB2460" i="5"/>
  <c r="F2497" i="5"/>
  <c r="R2497" i="5"/>
  <c r="J2497" i="5"/>
  <c r="I2497" i="5"/>
  <c r="H2497" i="5"/>
  <c r="S2501" i="5"/>
  <c r="F64" i="6"/>
  <c r="H64" i="6"/>
  <c r="G5" i="6"/>
  <c r="H5" i="6"/>
  <c r="H6" i="6"/>
  <c r="X2433" i="5"/>
  <c r="X2442" i="5"/>
  <c r="H2464" i="5"/>
  <c r="J2472" i="5"/>
  <c r="I2472" i="5"/>
  <c r="X2472" i="5"/>
  <c r="S2476" i="5"/>
  <c r="AB2486" i="5"/>
  <c r="S2486"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J2483" i="5"/>
  <c r="I2483" i="5"/>
  <c r="R2483" i="5"/>
  <c r="H2483" i="5"/>
  <c r="F2483" i="5"/>
  <c r="X2483" i="5"/>
  <c r="F2489" i="5"/>
  <c r="X2489" i="5"/>
  <c r="I2489" i="5"/>
  <c r="H2489" i="5"/>
  <c r="R2489" i="5"/>
  <c r="J2489" i="5"/>
  <c r="J2494" i="5"/>
  <c r="I2494" i="5"/>
  <c r="H2494" i="5"/>
  <c r="G17" i="6"/>
  <c r="H17" i="6"/>
  <c r="AB2443" i="5"/>
  <c r="S2443" i="5"/>
  <c r="S2450" i="5"/>
  <c r="S2452" i="5"/>
  <c r="J2461" i="5"/>
  <c r="J2469" i="5"/>
  <c r="S2495" i="5"/>
  <c r="S2499" i="5"/>
  <c r="S2503" i="5"/>
  <c r="D9" i="6"/>
  <c r="G15" i="6"/>
  <c r="H15" i="6"/>
  <c r="B20" i="6"/>
  <c r="F25" i="6"/>
  <c r="AB2447" i="5"/>
  <c r="S2447" i="5"/>
  <c r="F2458" i="5"/>
  <c r="X2458" i="5"/>
  <c r="AB2458" i="5"/>
  <c r="F2466" i="5"/>
  <c r="X2466" i="5"/>
  <c r="AB2466" i="5"/>
  <c r="F2474" i="5"/>
  <c r="X2474" i="5"/>
  <c r="AB2474" i="5"/>
  <c r="S2494" i="5"/>
  <c r="F2495" i="5"/>
  <c r="R2495" i="5"/>
  <c r="J2495" i="5"/>
  <c r="S2498" i="5"/>
  <c r="F2499" i="5"/>
  <c r="R2499" i="5"/>
  <c r="J2499" i="5"/>
  <c r="S2502" i="5"/>
  <c r="F2503" i="5"/>
  <c r="R2503" i="5"/>
  <c r="J2503" i="5"/>
  <c r="AB2459" i="5"/>
  <c r="AB2467" i="5"/>
  <c r="AB2475" i="5"/>
  <c r="R2488" i="5"/>
  <c r="J2488" i="5"/>
  <c r="I2488" i="5"/>
  <c r="AB2491" i="5"/>
  <c r="D4" i="6"/>
  <c r="F2481" i="5"/>
  <c r="X2481" i="5"/>
  <c r="R2492" i="5"/>
  <c r="J2492" i="5"/>
  <c r="S2504" i="5"/>
  <c r="S2477" i="5"/>
  <c r="AB2482" i="5"/>
  <c r="X2484"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I6" i="6"/>
  <c r="I7" i="6"/>
  <c r="I8" i="6"/>
  <c r="I9" i="6"/>
  <c r="I10" i="6"/>
  <c r="I11" i="6"/>
  <c r="I12" i="6"/>
  <c r="J22" i="6"/>
  <c r="J34" i="6"/>
  <c r="I35" i="6"/>
  <c r="J42" i="6"/>
  <c r="J50" i="6"/>
  <c r="I51" i="6"/>
  <c r="J59" i="6"/>
  <c r="I60" i="6"/>
  <c r="C5" i="7"/>
  <c r="D1" i="6"/>
  <c r="J6" i="6"/>
  <c r="J7" i="6"/>
  <c r="J8" i="6"/>
  <c r="C8" i="6"/>
  <c r="J9" i="6"/>
  <c r="C9" i="6"/>
  <c r="J10" i="6"/>
  <c r="C10" i="6"/>
  <c r="J11" i="6"/>
  <c r="C11" i="6"/>
  <c r="J12" i="6"/>
  <c r="I24" i="6"/>
  <c r="J35" i="6"/>
  <c r="I36" i="6"/>
  <c r="I44" i="6"/>
  <c r="J51" i="6"/>
  <c r="I52" i="6"/>
  <c r="J60" i="6"/>
  <c r="I62" i="6"/>
  <c r="I65" i="6"/>
  <c r="D5" i="7"/>
  <c r="B10" i="4"/>
  <c r="A6" i="6"/>
  <c r="B18" i="4"/>
  <c r="A10" i="6"/>
  <c r="G25" i="4"/>
  <c r="B44" i="4"/>
  <c r="A29" i="6"/>
  <c r="B49" i="4"/>
  <c r="A33" i="6"/>
  <c r="B85" i="4"/>
  <c r="A60" i="6"/>
  <c r="A4" i="5"/>
  <c r="I4" i="5"/>
  <c r="I14" i="6"/>
  <c r="I15" i="6"/>
  <c r="I16" i="6"/>
  <c r="I17" i="6"/>
  <c r="J24" i="6"/>
  <c r="I25" i="6"/>
  <c r="J36" i="6"/>
  <c r="I37" i="6"/>
  <c r="J44" i="6"/>
  <c r="I45" i="6"/>
  <c r="J52" i="6"/>
  <c r="J62" i="6"/>
  <c r="I63" i="6"/>
  <c r="I64" i="6"/>
  <c r="J65" i="6"/>
  <c r="I66" i="6"/>
  <c r="B60"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R2165" i="5"/>
  <c r="I1967" i="5"/>
  <c r="X2165" i="5"/>
  <c r="J2069" i="5"/>
  <c r="I2069" i="5"/>
  <c r="J1967" i="5"/>
  <c r="I987" i="5"/>
  <c r="H650" i="5"/>
  <c r="X290" i="5"/>
  <c r="X2044" i="5"/>
  <c r="R2044" i="5"/>
  <c r="R1967" i="5"/>
  <c r="F290" i="5"/>
  <c r="H987" i="5"/>
  <c r="X1967" i="5"/>
  <c r="H1959" i="5"/>
  <c r="R987" i="5"/>
  <c r="R2069" i="5"/>
  <c r="I1959" i="5"/>
  <c r="X1272" i="5"/>
  <c r="H2069" i="5"/>
  <c r="J1959" i="5"/>
  <c r="R1959" i="5"/>
  <c r="X1198" i="5"/>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X2318"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X1593" i="5"/>
  <c r="R1051" i="5"/>
  <c r="R1015" i="5"/>
  <c r="I1039" i="5"/>
  <c r="F1320" i="5"/>
  <c r="R852" i="5"/>
  <c r="F1947" i="5"/>
  <c r="H1947" i="5"/>
  <c r="X1426" i="5"/>
  <c r="I1381" i="5"/>
  <c r="X872" i="5"/>
  <c r="J463" i="5"/>
  <c r="I1947" i="5"/>
  <c r="R1665" i="5"/>
  <c r="X1158" i="5"/>
  <c r="H463" i="5"/>
  <c r="X23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X2157" i="5"/>
  <c r="F696" i="5"/>
  <c r="I644" i="5"/>
  <c r="H403" i="5"/>
  <c r="H2397" i="5"/>
  <c r="X2397" i="5"/>
  <c r="X717" i="5"/>
  <c r="J403" i="5"/>
  <c r="J1233" i="5"/>
  <c r="F717" i="5"/>
  <c r="R775" i="5"/>
  <c r="X799" i="5"/>
  <c r="X775" i="5"/>
  <c r="R403" i="5"/>
  <c r="H2317" i="5"/>
  <c r="F799" i="5"/>
  <c r="F775" i="5"/>
  <c r="F2363" i="5"/>
  <c r="H799" i="5"/>
  <c r="H775" i="5"/>
  <c r="J391" i="5"/>
  <c r="H2363" i="5"/>
  <c r="I2317" i="5"/>
  <c r="F1786" i="5"/>
  <c r="F942" i="5"/>
  <c r="I799" i="5"/>
  <c r="I775" i="5"/>
  <c r="X2016" i="5"/>
  <c r="J2016" i="5"/>
  <c r="J1724" i="5"/>
  <c r="X1684" i="5"/>
  <c r="H1434" i="5"/>
  <c r="I1308" i="5"/>
  <c r="F1272" i="5"/>
  <c r="J602" i="5"/>
  <c r="J2077" i="5"/>
  <c r="I2077" i="5"/>
  <c r="J1673" i="5"/>
  <c r="X1716"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X1712"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X1253" i="5"/>
  <c r="H415" i="5"/>
  <c r="H395" i="5"/>
  <c r="X2480" i="5"/>
  <c r="F1859" i="5"/>
  <c r="X1859" i="5"/>
  <c r="X1668" i="5"/>
  <c r="X1508" i="5"/>
  <c r="X1222"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971" i="5"/>
  <c r="X2213" i="5"/>
  <c r="X1633" i="5"/>
  <c r="R808" i="5"/>
  <c r="J239" i="5"/>
  <c r="J2133" i="5"/>
  <c r="J2161" i="5"/>
  <c r="X1919" i="5"/>
  <c r="I1716" i="5"/>
  <c r="H1426" i="5"/>
  <c r="H1329" i="5"/>
  <c r="I608" i="5"/>
  <c r="F808" i="5"/>
  <c r="J314" i="5"/>
  <c r="H239" i="5"/>
  <c r="R2133" i="5"/>
  <c r="R2161" i="5"/>
  <c r="F1919" i="5"/>
  <c r="J1716" i="5"/>
  <c r="X1403"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X1526" i="5"/>
  <c r="J1308" i="5"/>
  <c r="J2181" i="5"/>
  <c r="H2164" i="5"/>
  <c r="R2184" i="5"/>
  <c r="J1668" i="5"/>
  <c r="R1660" i="5"/>
  <c r="X1688" i="5"/>
  <c r="H1652" i="5"/>
  <c r="I1644" i="5"/>
  <c r="H942" i="5"/>
  <c r="I720" i="5"/>
  <c r="R2181" i="5"/>
  <c r="I2164" i="5"/>
  <c r="X2012" i="5"/>
  <c r="X2092" i="5"/>
  <c r="R1668" i="5"/>
  <c r="F1708" i="5"/>
  <c r="X1660" i="5"/>
  <c r="I1652" i="5"/>
  <c r="J1644" i="5"/>
  <c r="X942" i="5"/>
  <c r="X767" i="5"/>
  <c r="H391" i="5"/>
  <c r="J720" i="5"/>
  <c r="J2454" i="5"/>
  <c r="F2215" i="5"/>
  <c r="X2215" i="5"/>
  <c r="X2184" i="5"/>
  <c r="R2164" i="5"/>
  <c r="I2043" i="5"/>
  <c r="R1657" i="5"/>
  <c r="R1652" i="5"/>
  <c r="H1708" i="5"/>
  <c r="X1644" i="5"/>
  <c r="I942" i="5"/>
  <c r="H767" i="5"/>
  <c r="J680" i="5"/>
  <c r="H720" i="5"/>
  <c r="I680" i="5"/>
  <c r="X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B30" i="6"/>
  <c r="G30" i="6"/>
  <c r="B41" i="6"/>
  <c r="G41" i="6"/>
  <c r="B31" i="6"/>
  <c r="G31" i="6"/>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352"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X1672" i="5"/>
  <c r="I1003" i="5"/>
  <c r="H1352" i="5"/>
  <c r="R974" i="5"/>
  <c r="I1074" i="5"/>
  <c r="I875" i="5"/>
  <c r="J783" i="5"/>
  <c r="J749" i="5"/>
  <c r="X757" i="5"/>
  <c r="R334" i="5"/>
  <c r="F306" i="5"/>
  <c r="X2301" i="5"/>
  <c r="I1801" i="5"/>
  <c r="J1664" i="5"/>
  <c r="I1712" i="5"/>
  <c r="X1494" i="5"/>
  <c r="X1190" i="5"/>
  <c r="J1352" i="5"/>
  <c r="I1292" i="5"/>
  <c r="R875" i="5"/>
  <c r="R738" i="5"/>
  <c r="X749" i="5"/>
  <c r="I717" i="5"/>
  <c r="R718" i="5"/>
  <c r="F757" i="5"/>
  <c r="I306" i="5"/>
  <c r="H189" i="5"/>
  <c r="F189" i="5"/>
  <c r="R207" i="5"/>
  <c r="F281" i="5"/>
  <c r="X1510" i="5"/>
  <c r="F1190" i="5"/>
  <c r="I983" i="5"/>
  <c r="J1292" i="5"/>
  <c r="X974" i="5"/>
  <c r="F749" i="5"/>
  <c r="J717" i="5"/>
  <c r="H640" i="5"/>
  <c r="H588" i="5"/>
  <c r="R435" i="5"/>
  <c r="H431" i="5"/>
  <c r="I281" i="5"/>
  <c r="I189" i="5"/>
  <c r="F2061" i="5"/>
  <c r="H556" i="5"/>
  <c r="H2197" i="5"/>
  <c r="F2405" i="5"/>
  <c r="F2386" i="5"/>
  <c r="R2289" i="5"/>
  <c r="X2154" i="5"/>
  <c r="R2160" i="5"/>
  <c r="I2100" i="5"/>
  <c r="R2035" i="5"/>
  <c r="X1876" i="5"/>
  <c r="I1867" i="5"/>
  <c r="X1304" i="5"/>
  <c r="I1145" i="5"/>
  <c r="J1074" i="5"/>
  <c r="R794" i="5"/>
  <c r="I634" i="5"/>
  <c r="H670" i="5"/>
  <c r="X634" i="5"/>
  <c r="F1940" i="5"/>
  <c r="F2289" i="5"/>
  <c r="F2154" i="5"/>
  <c r="J2100" i="5"/>
  <c r="J1940" i="5"/>
  <c r="X2035" i="5"/>
  <c r="J1867" i="5"/>
  <c r="I1761" i="5"/>
  <c r="X147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X2160" i="5"/>
  <c r="I2180" i="5"/>
  <c r="X1940" i="5"/>
  <c r="X1867" i="5"/>
  <c r="I1786" i="5"/>
  <c r="J1471" i="5"/>
  <c r="I1131" i="5"/>
  <c r="I1115" i="5"/>
  <c r="I1304" i="5"/>
  <c r="R1145" i="5"/>
  <c r="X814"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X1952" i="5"/>
  <c r="I2035" i="5"/>
  <c r="X1786" i="5"/>
  <c r="I1471" i="5"/>
  <c r="R1471" i="5"/>
  <c r="R971" i="5"/>
  <c r="H1145" i="5"/>
  <c r="H971" i="5"/>
  <c r="J817" i="5"/>
  <c r="R817" i="5"/>
  <c r="F303" i="5"/>
  <c r="I201" i="5"/>
  <c r="J71" i="5"/>
  <c r="I71" i="5"/>
  <c r="F201" i="5"/>
  <c r="R1055" i="5"/>
  <c r="I891" i="5"/>
  <c r="H867" i="5"/>
  <c r="R712" i="5"/>
  <c r="R427" i="5"/>
  <c r="J194" i="5"/>
  <c r="R608" i="5"/>
  <c r="J712" i="5"/>
  <c r="X2465" i="5"/>
  <c r="J2465" i="5"/>
  <c r="F1696" i="5"/>
  <c r="I2205" i="5"/>
  <c r="R2205" i="5"/>
  <c r="J2205" i="5"/>
  <c r="H2205" i="5"/>
  <c r="F2205" i="5"/>
  <c r="X2205" i="5"/>
  <c r="X640" i="5"/>
  <c r="R640" i="5"/>
  <c r="J1067" i="5"/>
  <c r="H1067" i="5"/>
  <c r="X672" i="5"/>
  <c r="R672" i="5"/>
  <c r="H175" i="5"/>
  <c r="R175" i="5"/>
  <c r="J175" i="5"/>
  <c r="H808" i="5"/>
  <c r="J808" i="5"/>
  <c r="X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X2265" i="5"/>
  <c r="I2199" i="5"/>
  <c r="R2199" i="5"/>
  <c r="J2199" i="5"/>
  <c r="X1051" i="5"/>
  <c r="H1051" i="5"/>
  <c r="R578" i="5"/>
  <c r="F578" i="5"/>
  <c r="R306" i="5"/>
  <c r="H306" i="5"/>
  <c r="R243" i="5"/>
  <c r="J243" i="5"/>
  <c r="I243" i="5"/>
  <c r="J1761" i="5"/>
  <c r="I1510" i="5"/>
  <c r="X1464"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X2189"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43" i="5"/>
  <c r="I43" i="5"/>
  <c r="J43" i="5"/>
  <c r="R43" i="5"/>
  <c r="H91" i="5"/>
  <c r="R91" i="5"/>
  <c r="I91" i="5"/>
  <c r="J91"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X750" i="5"/>
  <c r="J750" i="5"/>
  <c r="F750" i="5"/>
  <c r="J852" i="5"/>
  <c r="H852" i="5"/>
  <c r="H754" i="5"/>
  <c r="I754" i="5"/>
  <c r="J754" i="5"/>
  <c r="F754" i="5"/>
  <c r="X754" i="5"/>
  <c r="X648"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X1079" i="5"/>
  <c r="J1079" i="5"/>
  <c r="H1079" i="5"/>
  <c r="F1079" i="5"/>
  <c r="X1107" i="5"/>
  <c r="J1107" i="5"/>
  <c r="H1107" i="5"/>
  <c r="F1107" i="5"/>
  <c r="I662" i="5"/>
  <c r="F662" i="5"/>
  <c r="X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X2232" i="5"/>
  <c r="F2232" i="5"/>
  <c r="F2454" i="5"/>
  <c r="H2454" i="5"/>
  <c r="X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X2326"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X983" i="5"/>
  <c r="J983" i="5"/>
  <c r="H983" i="5"/>
  <c r="F983" i="5"/>
  <c r="H766" i="5"/>
  <c r="J766" i="5"/>
  <c r="I766" i="5"/>
  <c r="F766" i="5"/>
  <c r="X766" i="5"/>
  <c r="H496" i="5"/>
  <c r="F496" i="5"/>
  <c r="R496" i="5"/>
  <c r="J496" i="5"/>
  <c r="H303" i="5"/>
  <c r="I431" i="5"/>
  <c r="F431" i="5"/>
  <c r="I427" i="5"/>
  <c r="F427" i="5"/>
  <c r="F26" i="6"/>
  <c r="X18" i="5"/>
  <c r="B52" i="6"/>
  <c r="G52" i="6"/>
  <c r="B37" i="6"/>
  <c r="G37" i="6"/>
  <c r="B42" i="6"/>
  <c r="G42" i="6"/>
  <c r="B40" i="6"/>
  <c r="G40" i="6"/>
  <c r="B50" i="6"/>
  <c r="G50" i="6"/>
  <c r="B25" i="6"/>
  <c r="G25" i="6"/>
  <c r="B35" i="6"/>
  <c r="G35" i="6"/>
  <c r="X6" i="5"/>
  <c r="B39" i="6"/>
  <c r="G39" i="6"/>
  <c r="F24" i="6"/>
  <c r="C14" i="6"/>
  <c r="B44" i="6"/>
  <c r="G44" i="6"/>
  <c r="G32" i="6"/>
  <c r="B49" i="6"/>
  <c r="G49" i="6"/>
  <c r="B34" i="6"/>
  <c r="G34" i="6"/>
  <c r="B29" i="6"/>
  <c r="G29" i="6"/>
  <c r="B24" i="6"/>
  <c r="G24" i="6"/>
  <c r="G19" i="6"/>
  <c r="H19" i="6"/>
  <c r="F2426" i="5"/>
  <c r="X2426" i="5"/>
  <c r="R2426" i="5"/>
  <c r="J2426" i="5"/>
  <c r="I2426" i="5"/>
  <c r="H2426" i="5"/>
  <c r="D5" i="6"/>
  <c r="C5" i="6"/>
  <c r="F2446" i="5"/>
  <c r="H2446" i="5"/>
  <c r="X2446" i="5"/>
  <c r="J2446" i="5"/>
  <c r="I2446" i="5"/>
  <c r="R2446" i="5"/>
  <c r="G22" i="6"/>
  <c r="B47" i="6"/>
  <c r="G47" i="6"/>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X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X2176" i="5"/>
  <c r="I2063" i="5"/>
  <c r="H2063" i="5"/>
  <c r="F2063" i="5"/>
  <c r="X2063" i="5"/>
  <c r="R2063" i="5"/>
  <c r="J2063" i="5"/>
  <c r="J2115" i="5"/>
  <c r="I2115" i="5"/>
  <c r="H2115" i="5"/>
  <c r="F2115" i="5"/>
  <c r="R2115" i="5"/>
  <c r="X2115" i="5"/>
  <c r="I2171" i="5"/>
  <c r="H2171" i="5"/>
  <c r="F2171" i="5"/>
  <c r="R2171" i="5"/>
  <c r="J2171" i="5"/>
  <c r="X2171" i="5"/>
  <c r="I1926" i="5"/>
  <c r="H1926" i="5"/>
  <c r="F1926" i="5"/>
  <c r="R1926" i="5"/>
  <c r="J1926" i="5"/>
  <c r="X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X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X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74" i="4"/>
  <c r="D37" i="4"/>
  <c r="D61" i="4"/>
  <c r="D43" i="4"/>
  <c r="D49" i="4"/>
  <c r="D31" i="4"/>
  <c r="D67" i="4"/>
  <c r="D55" i="4"/>
  <c r="A17" i="6"/>
  <c r="B35" i="4"/>
  <c r="A22" i="6"/>
  <c r="B46" i="6"/>
  <c r="G46" i="6"/>
  <c r="B26" i="6"/>
  <c r="G26" i="6"/>
  <c r="G21" i="6"/>
  <c r="H21" i="6"/>
  <c r="B36" i="6"/>
  <c r="G36" i="6"/>
  <c r="G20" i="6"/>
  <c r="H20" i="6"/>
  <c r="B45" i="6"/>
  <c r="G45" i="6"/>
  <c r="D17" i="6"/>
  <c r="C17" i="6"/>
  <c r="H2439" i="5"/>
  <c r="F2439" i="5"/>
  <c r="X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X1880" i="5"/>
  <c r="J1880" i="5"/>
  <c r="R1880" i="5"/>
  <c r="I1880" i="5"/>
  <c r="H1880" i="5"/>
  <c r="F1880" i="5"/>
  <c r="H1763" i="5"/>
  <c r="F1763" i="5"/>
  <c r="X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G61" i="4"/>
  <c r="G31" i="4"/>
  <c r="G49" i="4"/>
  <c r="G43" i="4"/>
  <c r="G37" i="4"/>
  <c r="G67" i="4"/>
  <c r="G74" i="4"/>
  <c r="G55" i="4"/>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X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X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A25" i="6"/>
  <c r="B57" i="4"/>
  <c r="A40" i="6"/>
  <c r="B51" i="4"/>
  <c r="A35" i="6"/>
  <c r="B69" i="4"/>
  <c r="A50" i="6"/>
  <c r="B63" i="4"/>
  <c r="A45" i="6"/>
  <c r="F67" i="6"/>
  <c r="F31" i="6"/>
  <c r="F46" i="6"/>
  <c r="F41" i="6"/>
  <c r="H41" i="6"/>
  <c r="D41" i="6"/>
  <c r="F36" i="6"/>
  <c r="H36" i="6"/>
  <c r="D36" i="6"/>
  <c r="F51" i="6"/>
  <c r="H51" i="6"/>
  <c r="D51" i="6"/>
  <c r="J2479" i="5"/>
  <c r="I2479" i="5"/>
  <c r="X2479" i="5"/>
  <c r="R2479" i="5"/>
  <c r="H2479" i="5"/>
  <c r="F2479" i="5"/>
  <c r="F45" i="6"/>
  <c r="H45" i="6"/>
  <c r="D45" i="6"/>
  <c r="F66" i="6"/>
  <c r="F50" i="6"/>
  <c r="H50" i="6"/>
  <c r="D50" i="6"/>
  <c r="F30" i="6"/>
  <c r="H25" i="6"/>
  <c r="F35" i="6"/>
  <c r="F40" i="6"/>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X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X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A24" i="6"/>
  <c r="B68" i="4"/>
  <c r="A49" i="6"/>
  <c r="B62" i="4"/>
  <c r="A44" i="6"/>
  <c r="B50" i="4"/>
  <c r="A34" i="6"/>
  <c r="B56" i="4"/>
  <c r="A39" i="6"/>
  <c r="J2487" i="5"/>
  <c r="I2487" i="5"/>
  <c r="X2487" i="5"/>
  <c r="R2487" i="5"/>
  <c r="H2487" i="5"/>
  <c r="F2487" i="5"/>
  <c r="H2467" i="5"/>
  <c r="R2467" i="5"/>
  <c r="J2467" i="5"/>
  <c r="I2467" i="5"/>
  <c r="F2467" i="5"/>
  <c r="X2467" i="5"/>
  <c r="D64" i="6"/>
  <c r="C64" i="6"/>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X2214" i="5"/>
  <c r="H2127" i="5"/>
  <c r="F2127" i="5"/>
  <c r="J2127" i="5"/>
  <c r="I2127" i="5"/>
  <c r="X2127" i="5"/>
  <c r="R2127" i="5"/>
  <c r="F2102" i="5"/>
  <c r="X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H2463" i="5"/>
  <c r="I2463" i="5"/>
  <c r="F2463" i="5"/>
  <c r="X2463" i="5"/>
  <c r="R2463" i="5"/>
  <c r="J2463" i="5"/>
  <c r="F42" i="6"/>
  <c r="H42" i="6"/>
  <c r="D42" i="6"/>
  <c r="H27" i="6"/>
  <c r="F68" i="6"/>
  <c r="F32" i="6"/>
  <c r="F52" i="6"/>
  <c r="H52" i="6"/>
  <c r="D52" i="6"/>
  <c r="F47" i="6"/>
  <c r="F37" i="6"/>
  <c r="H37" i="6"/>
  <c r="D37" i="6"/>
  <c r="F2323" i="5"/>
  <c r="X2323" i="5"/>
  <c r="J2323" i="5"/>
  <c r="R2323" i="5"/>
  <c r="I2323" i="5"/>
  <c r="H2323" i="5"/>
  <c r="I2300" i="5"/>
  <c r="J2300" i="5"/>
  <c r="H2300" i="5"/>
  <c r="F2300" i="5"/>
  <c r="X2300" i="5"/>
  <c r="R2300" i="5"/>
  <c r="R2168" i="5"/>
  <c r="J2168" i="5"/>
  <c r="I2168" i="5"/>
  <c r="H2168" i="5"/>
  <c r="X2168" i="5"/>
  <c r="F2168" i="5"/>
  <c r="F2074" i="5"/>
  <c r="X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F2406" i="5"/>
  <c r="X2406" i="5"/>
  <c r="H2406" i="5"/>
  <c r="R2406" i="5"/>
  <c r="J2406" i="5"/>
  <c r="I2406" i="5"/>
  <c r="J2440" i="5"/>
  <c r="R2440" i="5"/>
  <c r="I2440" i="5"/>
  <c r="X2440"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X2411" i="5"/>
  <c r="R2411" i="5"/>
  <c r="J2411" i="5"/>
  <c r="J2332" i="5"/>
  <c r="I2332" i="5"/>
  <c r="H2332" i="5"/>
  <c r="F2332" i="5"/>
  <c r="R2332" i="5"/>
  <c r="X2332" i="5"/>
  <c r="J2336" i="5"/>
  <c r="I2336" i="5"/>
  <c r="H2336" i="5"/>
  <c r="X2336" i="5"/>
  <c r="R2336" i="5"/>
  <c r="F2336" i="5"/>
  <c r="I2296" i="5"/>
  <c r="H2296" i="5"/>
  <c r="R2296" i="5"/>
  <c r="J2296" i="5"/>
  <c r="F2296" i="5"/>
  <c r="X2296" i="5"/>
  <c r="H2246" i="5"/>
  <c r="F2246" i="5"/>
  <c r="X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X2242" i="5"/>
  <c r="R2242" i="5"/>
  <c r="J2242" i="5"/>
  <c r="I2242" i="5"/>
  <c r="R2140" i="5"/>
  <c r="J2140" i="5"/>
  <c r="I2140" i="5"/>
  <c r="H2140" i="5"/>
  <c r="X2140" i="5"/>
  <c r="F2140" i="5"/>
  <c r="J2124" i="5"/>
  <c r="I2124" i="5"/>
  <c r="H2124" i="5"/>
  <c r="X2124" i="5"/>
  <c r="R2124" i="5"/>
  <c r="F2124" i="5"/>
  <c r="F2110" i="5"/>
  <c r="X2110" i="5"/>
  <c r="I2110" i="5"/>
  <c r="H2110" i="5"/>
  <c r="R2110" i="5"/>
  <c r="J2110" i="5"/>
  <c r="F2094" i="5"/>
  <c r="X2094" i="5"/>
  <c r="I2094" i="5"/>
  <c r="H2094" i="5"/>
  <c r="R2094" i="5"/>
  <c r="J2094" i="5"/>
  <c r="J2235" i="5"/>
  <c r="I2235" i="5"/>
  <c r="H2235" i="5"/>
  <c r="X2235" i="5"/>
  <c r="R2235" i="5"/>
  <c r="F2235" i="5"/>
  <c r="X2278"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X1832"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X175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X1955"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X1036" i="5"/>
  <c r="R1036" i="5"/>
  <c r="J1036" i="5"/>
  <c r="I1036" i="5"/>
  <c r="H1167" i="5"/>
  <c r="R1167" i="5"/>
  <c r="J1167" i="5"/>
  <c r="F1167" i="5"/>
  <c r="I1167" i="5"/>
  <c r="X1167" i="5"/>
  <c r="X923"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X2283" i="5"/>
  <c r="H2250" i="5"/>
  <c r="F2250" i="5"/>
  <c r="X2250" i="5"/>
  <c r="R2250" i="5"/>
  <c r="I2250" i="5"/>
  <c r="J2250" i="5"/>
  <c r="I2167" i="5"/>
  <c r="H2167" i="5"/>
  <c r="F2167" i="5"/>
  <c r="R2167" i="5"/>
  <c r="J2167" i="5"/>
  <c r="X2167" i="5"/>
  <c r="F2058" i="5"/>
  <c r="X2058" i="5"/>
  <c r="R2058" i="5"/>
  <c r="J2058" i="5"/>
  <c r="I2058" i="5"/>
  <c r="H2058" i="5"/>
  <c r="H2211" i="5"/>
  <c r="X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X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X1734"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A16" i="6"/>
  <c r="B34" i="4"/>
  <c r="A21" i="6"/>
  <c r="F44" i="6"/>
  <c r="H44" i="6"/>
  <c r="D44" i="6"/>
  <c r="F34" i="6"/>
  <c r="F39" i="6"/>
  <c r="F54" i="6"/>
  <c r="F65" i="6"/>
  <c r="F49" i="6"/>
  <c r="F29" i="6"/>
  <c r="H29" i="6"/>
  <c r="F2430" i="5"/>
  <c r="X2430" i="5"/>
  <c r="R2430" i="5"/>
  <c r="J2430" i="5"/>
  <c r="I2430" i="5"/>
  <c r="H2430" i="5"/>
  <c r="D6" i="6"/>
  <c r="C6" i="6"/>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X2384" i="5"/>
  <c r="H2230" i="5"/>
  <c r="F2230" i="5"/>
  <c r="R2230" i="5"/>
  <c r="J2230" i="5"/>
  <c r="I2230" i="5"/>
  <c r="X2230" i="5"/>
  <c r="J2231" i="5"/>
  <c r="I2231" i="5"/>
  <c r="H2231" i="5"/>
  <c r="X2231" i="5"/>
  <c r="F2231" i="5"/>
  <c r="R2231" i="5"/>
  <c r="J2183" i="5"/>
  <c r="I2183" i="5"/>
  <c r="H2183" i="5"/>
  <c r="F2183" i="5"/>
  <c r="X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X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X1896"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X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S528" i="5"/>
  <c r="S141" i="5"/>
  <c r="S516" i="5"/>
  <c r="S594" i="5"/>
  <c r="S20" i="5"/>
  <c r="S98" i="5"/>
  <c r="S134" i="5"/>
  <c r="S507" i="5"/>
  <c r="S34"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40" i="5"/>
  <c r="S100"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S337" i="5"/>
  <c r="S101" i="5"/>
  <c r="S555" i="5"/>
  <c r="S570" i="5"/>
  <c r="S154" i="5"/>
  <c r="S70" i="5"/>
  <c r="S301" i="5"/>
  <c r="S63" i="5"/>
  <c r="S64" i="5"/>
  <c r="S246" i="5"/>
  <c r="S254" i="5"/>
  <c r="S60" i="5"/>
  <c r="S206" i="5"/>
  <c r="S325" i="5"/>
  <c r="S527" i="5"/>
  <c r="S30" i="5"/>
  <c r="S369" i="5"/>
  <c r="S381" i="5"/>
  <c r="S24" i="5"/>
  <c r="S52" i="5"/>
  <c r="S309"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C24" i="6"/>
  <c r="H35" i="6"/>
  <c r="D35" i="6"/>
  <c r="H40" i="6"/>
  <c r="D40" i="6"/>
  <c r="H46" i="6"/>
  <c r="D46" i="6"/>
  <c r="H31" i="6"/>
  <c r="C31" i="6"/>
  <c r="C29" i="6"/>
  <c r="D29" i="6"/>
  <c r="H30" i="6"/>
  <c r="AB12" i="5"/>
  <c r="AB9" i="5"/>
  <c r="AB10" i="5"/>
  <c r="AB14" i="5"/>
  <c r="AB17" i="5"/>
  <c r="AB16" i="5"/>
  <c r="AB8" i="5"/>
  <c r="AB13" i="5"/>
  <c r="AB15" i="5"/>
  <c r="AB11" i="5"/>
  <c r="AB7" i="5"/>
  <c r="C69" i="6"/>
  <c r="H49" i="6"/>
  <c r="D49" i="6"/>
  <c r="H34" i="6"/>
  <c r="H32" i="6"/>
  <c r="C45" i="6"/>
  <c r="C51" i="6"/>
  <c r="D19" i="6"/>
  <c r="C19" i="6"/>
  <c r="K65" i="6"/>
  <c r="D24" i="6"/>
  <c r="X100" i="5"/>
  <c r="D27" i="6"/>
  <c r="C27" i="6"/>
  <c r="C36" i="6"/>
  <c r="C42" i="6"/>
  <c r="C40" i="6"/>
  <c r="C41" i="6"/>
  <c r="C20" i="6"/>
  <c r="D20" i="6"/>
  <c r="C2" i="6"/>
  <c r="B2" i="6"/>
  <c r="F57" i="6"/>
  <c r="H57" i="6"/>
  <c r="H54" i="6"/>
  <c r="F62" i="6"/>
  <c r="H62" i="6"/>
  <c r="F58" i="6"/>
  <c r="H58" i="6"/>
  <c r="F60" i="6"/>
  <c r="H60" i="6"/>
  <c r="F63" i="6"/>
  <c r="H63" i="6"/>
  <c r="F59" i="6"/>
  <c r="H59" i="6"/>
  <c r="F55" i="6"/>
  <c r="C37" i="6"/>
  <c r="D25" i="6"/>
  <c r="C25" i="6"/>
  <c r="D26" i="6"/>
  <c r="C26" i="6"/>
  <c r="D21" i="6"/>
  <c r="C21" i="6"/>
  <c r="D22" i="6"/>
  <c r="C22" i="6"/>
  <c r="H47" i="6"/>
  <c r="D47" i="6"/>
  <c r="C52"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H68" i="6"/>
  <c r="D68" i="6"/>
  <c r="C39" i="6"/>
  <c r="C35" i="6"/>
  <c r="C46" i="6"/>
  <c r="C34" i="6"/>
  <c r="D34" i="6"/>
  <c r="D31" i="6"/>
  <c r="C30" i="6"/>
  <c r="D30" i="6"/>
  <c r="C32" i="6"/>
  <c r="D32" i="6"/>
  <c r="R16" i="5"/>
  <c r="R10" i="5"/>
  <c r="R13" i="5"/>
  <c r="R7" i="5"/>
  <c r="R17" i="5"/>
  <c r="G66" i="6"/>
  <c r="H66" i="6"/>
  <c r="C66" i="6"/>
  <c r="G67" i="6"/>
  <c r="H67" i="6"/>
  <c r="D67" i="6"/>
  <c r="G65" i="6"/>
  <c r="H65" i="6"/>
  <c r="C65" i="6"/>
  <c r="R12" i="5"/>
  <c r="R9" i="5"/>
  <c r="R8" i="5"/>
  <c r="R15" i="5"/>
  <c r="R11" i="5"/>
  <c r="R14" i="5"/>
  <c r="C49" i="6"/>
  <c r="C47" i="6"/>
  <c r="C60" i="6"/>
  <c r="D60" i="6"/>
  <c r="D58" i="6"/>
  <c r="C58" i="6"/>
  <c r="D63" i="6"/>
  <c r="C63" i="6"/>
  <c r="C62" i="6"/>
  <c r="D62" i="6"/>
  <c r="C54" i="6"/>
  <c r="D54" i="6"/>
  <c r="D57" i="6"/>
  <c r="C57" i="6"/>
  <c r="F56" i="6"/>
  <c r="H56" i="6"/>
  <c r="H55" i="6"/>
  <c r="D59" i="6"/>
  <c r="C59" i="6"/>
  <c r="C68" i="6"/>
  <c r="X13" i="5"/>
  <c r="X10" i="5"/>
  <c r="D65" i="6"/>
  <c r="X9" i="5"/>
  <c r="X12" i="5"/>
  <c r="X14" i="5"/>
  <c r="X17" i="5"/>
  <c r="D66" i="6"/>
  <c r="C67" i="6"/>
  <c r="X11" i="5"/>
  <c r="X15" i="5"/>
  <c r="X8" i="5"/>
  <c r="X7" i="5"/>
  <c r="H69" i="6"/>
  <c r="H70" i="6"/>
  <c r="D2" i="6"/>
  <c r="X16" i="5"/>
  <c r="D55" i="6"/>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<sst xmlns="http://schemas.openxmlformats.org/spreadsheetml/2006/main" count="22422" uniqueCount="15831">
  <si>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</si>
  <si>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</si>
  <si>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</si>
  <si>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</si>
  <si>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</si>
  <si>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</si>
  <si>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</si>
  <si>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</si>
  <si>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</si>
  <si>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</si>
  <si>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</si>
  <si>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</si>
  <si>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</si>
  <si>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</si>
  <si>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</si>
  <si>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</si>
  <si>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</si>
  <si>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</si>
  <si>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</si>
  <si>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</si>
  <si>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</si>
  <si>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</si>
  <si>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</si>
  <si>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</si>
  <si>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</si>
  <si>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</si>
  <si>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</si>
  <si>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</si>
  <si>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</si>
  <si>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</si>
  <si>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</si>
  <si>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</si>
  <si>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</si>
  <si>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</si>
  <si>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</si>
  <si>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</si>
  <si>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</si>
  <si>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</si>
  <si>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</si>
  <si>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</si>
  <si>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</si>
  <si>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</si>
  <si>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</si>
  <si>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</si>
  <si>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</si>
  <si>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</si>
  <si>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</si>
  <si>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</si>
  <si>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</si>
  <si>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</si>
  <si>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</si>
  <si>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</si>
  <si>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</si>
  <si>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</si>
  <si>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</si>
  <si>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</si>
  <si>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</si>
  <si>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</si>
  <si>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</si>
  <si>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</si>
  <si>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</si>
  <si>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</si>
  <si>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</si>
  <si>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</si>
  <si>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</si>
  <si>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</si>
  <si>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</si>
  <si>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</si>
  <si>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</si>
  <si>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</si>
  <si>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</si>
  <si>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</si>
  <si>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</si>
  <si>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</si>
  <si>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</si>
  <si>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</si>
  <si>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</si>
  <si>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</si>
  <si>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</si>
  <si>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</si>
  <si>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</si>
  <si>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</si>
  <si>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</si>
  <si>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</si>
  <si>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</si>
  <si>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</si>
  <si>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</si>
  <si>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</si>
  <si>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</si>
  <si>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</si>
  <si>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</si>
  <si>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</si>
  <si>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</si>
  <si>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</si>
  <si>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</si>
  <si>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</si>
  <si>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</si>
  <si>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</si>
  <si>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</si>
  <si>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</si>
  <si>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</si>
  <si>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</si>
  <si>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</si>
  <si>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</si>
  <si>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</si>
  <si>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</si>
  <si>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</si>
  <si>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</si>
  <si>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</si>
  <si>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</si>
  <si>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</si>
  <si>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</si>
  <si>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</si>
  <si>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</si>
  <si>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</si>
  <si>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</si>
  <si>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</si>
  <si>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</si>
  <si>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</si>
  <si>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</si>
  <si>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</si>
  <si>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</si>
  <si>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</si>
  <si>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</si>
  <si>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</si>
  <si>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</si>
  <si>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</si>
  <si>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</si>
  <si>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</si>
  <si>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</si>
  <si>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</si>
  <si>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</si>
  <si>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</si>
  <si>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</si>
  <si>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</si>
  <si>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</si>
  <si>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</si>
  <si>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</si>
  <si>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</si>
  <si>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</si>
  <si>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</si>
  <si>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</si>
  <si>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</si>
  <si>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</si>
  <si>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</si>
  <si>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</si>
  <si>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</si>
  <si>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</si>
  <si>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</si>
  <si>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</si>
  <si>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</si>
  <si>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</si>
  <si>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</si>
  <si>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</si>
  <si>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</si>
  <si>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</si>
  <si>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</si>
  <si>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</si>
  <si>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</si>
  <si>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</si>
  <si>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</si>
  <si>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</si>
  <si>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</si>
  <si>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</si>
  <si>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</si>
  <si>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</si>
  <si>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</si>
  <si>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</si>
  <si>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</si>
  <si>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</si>
  <si>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</si>
  <si>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</si>
  <si>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</si>
  <si>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</si>
  <si>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</si>
  <si>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</si>
  <si>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</si>
  <si>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</si>
  <si>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</si>
  <si>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</si>
  <si>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</si>
  <si>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</si>
  <si>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</si>
  <si>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</si>
  <si>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</si>
  <si>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</si>
  <si>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</si>
  <si>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</si>
  <si>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</si>
  <si>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</si>
  <si>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</si>
  <si>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</si>
  <si>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</si>
  <si>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</si>
  <si>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</si>
  <si>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</si>
  <si>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</si>
  <si>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</si>
  <si>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</si>
  <si>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</si>
  <si>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</si>
  <si>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</si>
  <si>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</si>
  <si>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</si>
  <si>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</si>
  <si>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</si>
  <si>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</si>
  <si>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</si>
  <si>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</si>
  <si>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</si>
  <si>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</si>
  <si>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</si>
  <si>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</si>
  <si>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</si>
  <si>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</si>
  <si>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</si>
  <si>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</si>
  <si>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</si>
  <si>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</si>
  <si>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</si>
  <si>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</si>
  <si>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</si>
  <si>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</si>
  <si>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</si>
  <si>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</si>
  <si>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</si>
  <si>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</si>
  <si>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</si>
  <si>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</si>
  <si>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</si>
  <si>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</si>
  <si>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</si>
  <si>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</si>
  <si>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</si>
  <si>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</si>
  <si>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</si>
  <si>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</si>
  <si>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</si>
  <si>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</si>
  <si>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</si>
  <si>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</si>
  <si>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</si>
  <si>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</si>
  <si>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</si>
  <si>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</si>
  <si>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</si>
  <si>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</si>
  <si>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</si>
  <si>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</si>
  <si>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</si>
  <si>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</si>
  <si>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</si>
  <si>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</si>
  <si>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</si>
  <si>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</si>
  <si>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</si>
  <si>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</si>
  <si>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</si>
  <si>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</si>
  <si>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</si>
  <si>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</si>
  <si>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</si>
  <si>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</si>
  <si>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</si>
  <si>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</si>
  <si>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</si>
  <si>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</si>
  <si>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</si>
  <si>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</si>
  <si>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</si>
  <si>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</si>
  <si>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</si>
  <si>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</si>
  <si>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</si>
  <si>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</si>
  <si>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</si>
  <si>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</si>
  <si>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</si>
  <si>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</si>
  <si>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</si>
  <si>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</si>
  <si>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</si>
  <si>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</si>
  <si>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</si>
  <si>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</si>
  <si>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</si>
  <si>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</si>
  <si>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</si>
  <si>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</si>
  <si>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</si>
  <si>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</si>
  <si>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</si>
  <si>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</si>
  <si>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</si>
  <si>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</si>
  <si>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</si>
  <si>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</si>
  <si>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</si>
  <si>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</si>
  <si>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</si>
  <si>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</si>
  <si>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</si>
  <si>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</si>
  <si>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</si>
  <si>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</si>
  <si>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</si>
  <si>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</si>
  <si>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</si>
  <si>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</si>
  <si>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</si>
  <si>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</si>
  <si>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</si>
  <si>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</si>
  <si>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</si>
  <si>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</si>
  <si>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</si>
  <si>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</si>
  <si>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</si>
  <si>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</si>
  <si>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</si>
  <si>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</si>
  <si>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</si>
  <si>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</si>
  <si>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</si>
  <si>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</si>
  <si>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</si>
  <si>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</si>
  <si>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</si>
  <si>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</si>
  <si>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</si>
  <si>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</si>
  <si>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</si>
  <si>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</si>
  <si>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</si>
  <si>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</si>
  <si>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</si>
  <si>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</si>
  <si>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</si>
  <si>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</si>
  <si>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</si>
  <si>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</si>
  <si>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</si>
  <si>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</si>
  <si>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</si>
  <si>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</si>
  <si>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</si>
  <si>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</si>
  <si>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</si>
  <si>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</si>
  <si>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</si>
  <si>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</si>
  <si>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</si>
  <si>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</si>
  <si>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</si>
  <si>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</si>
  <si>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</si>
  <si>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</si>
  <si>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</si>
  <si>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</si>
  <si>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</si>
  <si>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</si>
  <si>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</si>
  <si>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</si>
  <si>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</si>
  <si>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</si>
  <si>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</si>
  <si>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</si>
  <si>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</si>
  <si>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</si>
  <si>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</si>
  <si>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</si>
  <si>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</si>
  <si>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</si>
  <si>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</si>
  <si>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</si>
  <si>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</si>
  <si>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</si>
  <si>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</si>
  <si>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</si>
  <si>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</si>
  <si>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</si>
  <si>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</si>
  <si>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</si>
  <si>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</si>
  <si>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</si>
  <si>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</si>
  <si>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</si>
  <si>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</si>
  <si>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</si>
  <si>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</si>
  <si>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</si>
  <si>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</si>
  <si>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</si>
  <si>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</si>
  <si>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</si>
  <si>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</si>
  <si>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</si>
  <si>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</si>
  <si>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</si>
  <si>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</si>
  <si>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</si>
  <si>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</si>
  <si>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</si>
  <si>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</si>
  <si>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</si>
  <si>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</si>
  <si>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</si>
  <si>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</si>
  <si>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</si>
  <si>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</si>
  <si>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</si>
  <si>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</si>
  <si>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</si>
  <si>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</si>
  <si>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</si>
  <si>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</si>
  <si>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</si>
  <si>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</si>
  <si>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</si>
  <si>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</si>
  <si>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</si>
  <si>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</si>
  <si>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</si>
  <si>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</si>
  <si>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</si>
  <si>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</si>
  <si>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</si>
  <si>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</si>
  <si>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</si>
  <si>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</si>
  <si>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</si>
  <si>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</si>
  <si>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</si>
  <si>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</si>
  <si>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</si>
  <si>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</si>
  <si>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</si>
  <si>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</si>
  <si>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</si>
  <si>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</si>
  <si>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</si>
  <si>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</si>
  <si>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</si>
  <si>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</si>
  <si>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</si>
  <si>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</si>
  <si>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</si>
  <si>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</si>
  <si>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</si>
  <si>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</si>
  <si>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</si>
  <si>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</si>
  <si>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</si>
  <si>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</si>
  <si>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</si>
  <si>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</si>
  <si>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</si>
  <si>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</si>
  <si>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</si>
  <si>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</si>
  <si>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</si>
  <si>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</si>
  <si>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</si>
  <si>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</si>
  <si>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</si>
  <si>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</si>
  <si>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</si>
  <si>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</si>
  <si>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</si>
  <si>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</si>
  <si>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</si>
  <si>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</si>
  <si>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</si>
  <si>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</si>
  <si>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</si>
  <si>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</si>
  <si>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</si>
  <si>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</si>
  <si>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</si>
  <si>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</si>
  <si>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</si>
  <si>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</si>
  <si>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</si>
  <si>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</si>
  <si>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</si>
  <si>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</si>
  <si>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</si>
  <si>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</si>
  <si>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</si>
  <si>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</si>
  <si>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</si>
  <si>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</si>
  <si>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</si>
  <si>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</si>
  <si>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</si>
  <si>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</si>
  <si>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</si>
  <si>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</si>
  <si>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</si>
  <si>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</si>
  <si>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</si>
  <si>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</si>
  <si>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</si>
  <si>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</si>
  <si>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</si>
  <si>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</si>
  <si>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</si>
  <si>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</si>
  <si>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</si>
  <si>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</si>
  <si>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</si>
  <si>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</si>
  <si>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</si>
  <si>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</si>
  <si>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</si>
  <si>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</si>
  <si>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</si>
  <si>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</si>
  <si>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</si>
  <si>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</si>
  <si>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</si>
  <si>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</si>
  <si>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</si>
  <si>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</si>
  <si>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</si>
  <si>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</si>
  <si>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</si>
  <si>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</si>
  <si>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</si>
  <si>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</si>
  <si>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</si>
  <si>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</si>
  <si>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</si>
  <si>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</si>
  <si>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</si>
  <si>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</si>
  <si>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</si>
  <si>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</si>
  <si>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</si>
  <si>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</si>
  <si>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</si>
  <si>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</si>
  <si>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</si>
  <si>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</si>
  <si>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</si>
  <si>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</si>
  <si>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</si>
  <si>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</si>
  <si>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</si>
  <si>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</si>
  <si>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</si>
  <si>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</si>
  <si>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</si>
  <si>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</si>
  <si>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</si>
  <si>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</si>
  <si>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</si>
  <si>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</si>
  <si>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</si>
  <si>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</si>
  <si>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</si>
  <si>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</si>
  <si>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</si>
  <si>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</si>
  <si>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</si>
  <si>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</si>
  <si>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</si>
  <si>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</si>
  <si>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</si>
  <si>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</si>
  <si>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</si>
  <si>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</si>
  <si>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</si>
  <si>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</si>
  <si>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</si>
  <si>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</si>
  <si>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</si>
  <si>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</si>
  <si>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</si>
  <si>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</si>
  <si>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</si>
  <si>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</si>
  <si>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</si>
  <si>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</si>
  <si>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</si>
  <si>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</si>
  <si>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</si>
  <si>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</si>
  <si>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</si>
  <si>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</si>
  <si>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</si>
  <si>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</si>
  <si>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</si>
  <si>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</si>
  <si>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</si>
  <si>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</si>
  <si>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</si>
  <si>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</si>
  <si>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</si>
  <si>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</si>
  <si>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</si>
  <si>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</si>
  <si>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</si>
  <si>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</si>
  <si>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</si>
  <si>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</si>
  <si>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</si>
  <si>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</si>
  <si>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</si>
  <si>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</si>
  <si>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</si>
  <si>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</si>
  <si>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</si>
  <si>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</si>
  <si>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</si>
  <si>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</si>
  <si>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</si>
  <si>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</si>
  <si>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</si>
  <si>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</si>
  <si>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</si>
  <si>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</si>
  <si>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</si>
  <si>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</si>
  <si>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</si>
  <si>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</si>
  <si>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</si>
  <si>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</si>
  <si>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</si>
  <si>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</si>
  <si>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</si>
  <si>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</si>
  <si>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</si>
  <si>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</si>
  <si>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</si>
  <si>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</si>
  <si>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</si>
  <si>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</si>
  <si>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</si>
  <si>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</si>
  <si>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</si>
  <si>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</si>
  <si>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</si>
  <si>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</si>
  <si>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</si>
  <si>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</si>
  <si>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</si>
  <si>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</si>
  <si>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</si>
  <si>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</si>
  <si>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</si>
  <si>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</si>
  <si>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</si>
  <si>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</si>
  <si>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</si>
  <si>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</si>
  <si>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</si>
  <si>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</si>
  <si>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</si>
  <si>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</si>
  <si>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</si>
  <si>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</si>
  <si>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</si>
  <si>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</si>
  <si>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</si>
  <si>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</si>
  <si>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</si>
  <si>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</si>
  <si>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</si>
  <si>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</si>
  <si>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</si>
  <si>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</si>
  <si>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</si>
  <si>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</si>
  <si>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</si>
  <si>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</si>
  <si>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</si>
  <si>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</si>
  <si>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</si>
  <si>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</si>
  <si>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</si>
  <si>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</si>
  <si>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</si>
  <si>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</si>
  <si>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</si>
  <si>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</si>
  <si>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</si>
  <si>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</si>
  <si>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</si>
  <si>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</si>
  <si>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</si>
  <si>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</si>
  <si>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</si>
  <si>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</si>
  <si>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</si>
  <si>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</si>
  <si>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</si>
  <si>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</si>
  <si>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</si>
  <si>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</si>
  <si>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</si>
  <si>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</si>
  <si>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</si>
  <si>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</si>
  <si>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</si>
  <si>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</si>
  <si>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</si>
  <si>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</si>
  <si>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</si>
  <si>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</si>
  <si>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</si>
  <si>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</si>
  <si>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</si>
  <si>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</si>
  <si>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</si>
  <si>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</si>
  <si>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</si>
  <si>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</si>
  <si>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</si>
  <si>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</si>
  <si>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</si>
  <si>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</si>
  <si>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</si>
  <si>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</si>
  <si>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</si>
  <si>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</si>
  <si>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</si>
  <si>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</si>
  <si>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</si>
  <si>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</si>
  <si>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</si>
  <si>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</si>
  <si>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</si>
  <si>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</si>
  <si>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</si>
  <si>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</si>
  <si>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</si>
  <si>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</si>
  <si>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</si>
  <si>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</si>
  <si>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</si>
  <si>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</si>
  <si>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</si>
  <si>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</si>
  <si>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</si>
  <si>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</si>
  <si>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</si>
  <si>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</si>
  <si>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</si>
  <si>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</si>
  <si>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</si>
  <si>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</si>
  <si>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</si>
  <si>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</si>
  <si>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</si>
  <si>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</si>
  <si>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</si>
  <si>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</si>
  <si>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</si>
  <si>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</si>
  <si>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</si>
  <si>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</si>
  <si>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</si>
  <si>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</si>
  <si>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</si>
  <si>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</si>
  <si>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</si>
  <si>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</si>
  <si>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</si>
  <si>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</si>
  <si>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</si>
  <si>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</si>
  <si>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</si>
  <si>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</si>
  <si>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</si>
  <si>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</si>
  <si>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</si>
  <si>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</si>
  <si>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</si>
  <si>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</si>
  <si>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</si>
  <si>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</si>
  <si>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</si>
  <si>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</si>
  <si>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</si>
  <si>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</si>
  <si>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</si>
  <si>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</si>
  <si>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</si>
  <si>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</si>
  <si>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</si>
  <si>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</si>
  <si>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</si>
  <si>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</si>
  <si>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</si>
  <si>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</si>
  <si>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</si>
  <si>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</si>
  <si>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</si>
  <si>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</si>
  <si>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</si>
  <si>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</si>
  <si>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</si>
  <si>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</si>
  <si>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</si>
  <si>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</si>
  <si>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</si>
  <si>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</si>
  <si>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</si>
  <si>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</si>
  <si>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</si>
  <si>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</si>
  <si>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</si>
  <si>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</si>
  <si>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</si>
  <si>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</si>
  <si>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</si>
  <si>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</si>
  <si>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</si>
  <si>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</si>
  <si>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</si>
  <si>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</si>
  <si>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</si>
  <si>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</si>
  <si>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</si>
  <si>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</si>
  <si>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</si>
  <si>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</si>
  <si>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</si>
  <si>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</si>
  <si>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</si>
  <si>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</si>
  <si>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</si>
  <si>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</si>
  <si>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</si>
  <si>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</si>
  <si>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</si>
  <si>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</si>
  <si>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</si>
  <si>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</si>
  <si>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</si>
  <si>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</si>
  <si>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</si>
  <si>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</si>
  <si>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</si>
  <si>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</si>
  <si>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</si>
  <si>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</si>
  <si>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</si>
  <si>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</si>
  <si>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</si>
  <si>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</si>
  <si>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</si>
  <si>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</si>
  <si>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</si>
  <si>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</si>
  <si>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</si>
  <si>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</si>
  <si>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</si>
  <si>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</si>
  <si>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</si>
  <si>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</si>
  <si>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</si>
  <si>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</si>
  <si>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</si>
  <si>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</si>
  <si>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</si>
  <si>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</si>
  <si>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</si>
  <si>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</si>
  <si>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</si>
  <si>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</si>
  <si>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</si>
  <si>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</si>
  <si>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</si>
  <si>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</si>
  <si>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</si>
  <si>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</si>
  <si>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</si>
  <si>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</si>
  <si>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</si>
  <si>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</si>
  <si>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</si>
  <si>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</si>
  <si>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</si>
  <si>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</si>
  <si>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</si>
  <si>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</si>
  <si>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</si>
  <si>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</si>
  <si>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</si>
  <si>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</si>
  <si>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</si>
  <si>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</si>
  <si>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</si>
  <si>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</si>
  <si>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</si>
  <si>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</si>
  <si>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</si>
  <si>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</si>
  <si>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</si>
  <si>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</si>
  <si>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</si>
  <si>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</si>
  <si>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</si>
  <si>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</si>
  <si>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</si>
  <si>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</si>
  <si>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</si>
  <si>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</si>
  <si>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</si>
  <si>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</si>
  <si>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</si>
  <si>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</si>
  <si>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</si>
  <si>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</si>
  <si>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</si>
  <si>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</si>
  <si>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</si>
  <si>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</si>
  <si>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</si>
  <si>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</si>
  <si>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</si>
  <si>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</si>
  <si>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</si>
  <si>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</si>
  <si>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</si>
  <si>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</si>
  <si>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</si>
  <si>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</si>
  <si>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</si>
  <si>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</si>
  <si>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</si>
  <si>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</si>
  <si>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</si>
  <si>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</si>
  <si>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</si>
  <si>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</si>
  <si>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</si>
  <si>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</si>
  <si>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</si>
  <si>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</si>
  <si>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</si>
  <si>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</si>
  <si>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</si>
  <si>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</si>
  <si>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</si>
  <si>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</si>
  <si>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</si>
  <si>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</si>
  <si>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</si>
  <si>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</si>
  <si>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</si>
  <si>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</si>
  <si>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</si>
  <si>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</si>
  <si>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</si>
  <si>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</si>
  <si>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</si>
  <si>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</si>
  <si>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</si>
  <si>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</si>
  <si>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</si>
  <si>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</si>
  <si>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</si>
  <si>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</si>
  <si>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</si>
  <si>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</si>
  <si>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</si>
  <si>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</si>
  <si>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</si>
  <si>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</si>
  <si>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</si>
  <si>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</si>
  <si>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</si>
  <si>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</si>
  <si>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</si>
  <si>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</si>
  <si>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</si>
  <si>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</si>
  <si>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</si>
  <si>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</si>
  <si>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</si>
  <si>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</si>
  <si>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</si>
  <si>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</si>
  <si>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</si>
  <si>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</si>
  <si>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</si>
  <si>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</si>
  <si>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</si>
  <si>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</si>
  <si>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</si>
  <si>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</si>
  <si>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</si>
  <si>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</si>
  <si>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</si>
  <si>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</si>
  <si>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</si>
  <si>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</si>
  <si>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</si>
  <si>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</si>
  <si>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</si>
  <si>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</si>
  <si>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</si>
  <si>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</si>
  <si>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</si>
  <si>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</si>
  <si>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</si>
  <si>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</si>
  <si>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</si>
  <si>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</si>
  <si>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</si>
  <si>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</si>
  <si>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</si>
  <si>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</si>
  <si>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</si>
  <si>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</si>
  <si>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</si>
  <si>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</si>
  <si>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</si>
  <si>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</si>
  <si>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</si>
  <si>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</si>
  <si>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</si>
  <si>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</si>
  <si>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</si>
  <si>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</si>
  <si>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</si>
  <si>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</si>
  <si>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</si>
  <si>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</si>
  <si>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</si>
  <si>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</si>
  <si>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</si>
  <si>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</si>
  <si>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</si>
  <si>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</si>
  <si>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</si>
  <si>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</si>
  <si>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</si>
  <si>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</si>
  <si>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</si>
  <si>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</si>
  <si>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</si>
  <si>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</si>
  <si>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</si>
  <si>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</si>
  <si>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</si>
  <si>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</si>
  <si>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</si>
  <si>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</si>
  <si>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</si>
  <si>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</si>
  <si>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</si>
  <si>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</si>
  <si>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</si>
  <si>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</si>
  <si>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</si>
  <si>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</si>
  <si>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</si>
  <si>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</si>
  <si>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</si>
  <si>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</si>
  <si>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</si>
  <si>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</si>
  <si>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</si>
  <si>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</si>
  <si>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</si>
  <si>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</si>
  <si>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</si>
  <si>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</si>
  <si>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</si>
  <si>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</si>
  <si>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</si>
  <si>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</si>
  <si>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</si>
  <si>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</si>
  <si>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</si>
  <si>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</si>
  <si>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</si>
  <si>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</si>
  <si>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</si>
  <si>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</si>
  <si>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</si>
  <si>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</si>
  <si>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</si>
  <si>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</si>
  <si>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</si>
  <si>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</si>
  <si>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</si>
  <si>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</si>
  <si>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</si>
  <si>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</si>
  <si>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</si>
  <si>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</si>
  <si>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</si>
  <si>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</si>
  <si>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</si>
  <si>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</si>
  <si>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</si>
  <si>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</si>
  <si>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</si>
  <si>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</si>
  <si>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</si>
  <si>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</si>
  <si>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</si>
  <si>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</si>
  <si>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</si>
  <si>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</si>
  <si>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</si>
  <si>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</si>
  <si>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</si>
  <si>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</si>
  <si>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</si>
  <si>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</si>
  <si>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</si>
  <si>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</si>
  <si>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</si>
  <si>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</si>
  <si>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</si>
  <si>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</si>
  <si>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</si>
  <si>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</si>
  <si>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</si>
  <si>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</si>
  <si>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</si>
  <si>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</si>
  <si>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</si>
  <si>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</si>
  <si>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</si>
  <si>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</si>
  <si>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</si>
  <si>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</si>
  <si>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</si>
  <si>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</si>
  <si>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</si>
  <si>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</si>
  <si>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</si>
  <si>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</si>
  <si>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</si>
  <si>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</si>
  <si>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</si>
  <si>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</si>
  <si>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</si>
  <si>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</si>
  <si>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</si>
  <si>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</si>
  <si>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</si>
  <si>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</si>
  <si>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</si>
  <si>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</si>
  <si>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</si>
  <si>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</si>
  <si>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</si>
  <si>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</si>
  <si>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</si>
  <si>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</si>
  <si>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</si>
  <si>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</si>
  <si>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</si>
  <si>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</si>
  <si>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</si>
  <si>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</si>
  <si>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</si>
  <si>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</si>
  <si>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</si>
  <si>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</si>
  <si>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</si>
  <si>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</si>
  <si>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</si>
  <si>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</si>
  <si>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</si>
  <si>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</si>
  <si>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</si>
  <si>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</si>
  <si>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</si>
  <si>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</si>
  <si>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</si>
  <si>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</si>
  <si>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</si>
  <si>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</si>
  <si>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</si>
  <si>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</si>
  <si>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</si>
  <si>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</si>
  <si>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</si>
  <si>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</si>
  <si>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</si>
  <si>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</si>
  <si>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</si>
  <si>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</si>
  <si>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</si>
  <si>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</si>
  <si>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</si>
  <si>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</si>
  <si>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</si>
  <si>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</si>
  <si>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</si>
  <si>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</si>
  <si>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</si>
  <si>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</si>
  <si>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</si>
  <si>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</si>
  <si>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</si>
  <si>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</si>
  <si>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</si>
  <si>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</si>
  <si>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</si>
  <si>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</si>
  <si>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</si>
  <si>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</si>
  <si>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</si>
  <si>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</si>
  <si>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</si>
  <si>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</si>
  <si>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</si>
  <si>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</si>
  <si>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</si>
  <si>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</si>
  <si>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</si>
  <si>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</si>
  <si>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</si>
  <si>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</si>
  <si>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</si>
  <si>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</si>
  <si>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</si>
  <si>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</si>
  <si>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</si>
  <si>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</si>
  <si>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</si>
  <si>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</si>
  <si>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</si>
  <si>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</si>
  <si>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</si>
  <si>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</si>
  <si>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</si>
  <si>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</si>
  <si>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</si>
  <si>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</si>
  <si>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</si>
  <si>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</si>
  <si>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</si>
  <si>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</si>
  <si>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</si>
  <si>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</si>
  <si>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</si>
  <si>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</si>
  <si>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</si>
  <si>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</si>
  <si>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</si>
  <si>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</si>
  <si>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</si>
  <si>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</si>
  <si>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</si>
  <si>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</si>
  <si>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</si>
  <si>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</si>
  <si>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</si>
  <si>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</si>
  <si>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</si>
  <si>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</si>
  <si>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</si>
  <si>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</si>
  <si>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</si>
  <si>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</si>
  <si>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</si>
  <si>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</si>
  <si>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</si>
  <si>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</si>
  <si>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</si>
  <si>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</si>
  <si>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</si>
  <si>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</si>
  <si>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</si>
  <si>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</si>
  <si>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</si>
  <si>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</si>
  <si>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</si>
  <si>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</si>
  <si>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</si>
  <si>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</si>
  <si>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</si>
  <si>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</si>
  <si>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</si>
  <si>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</si>
  <si>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</si>
  <si>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</si>
  <si>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</si>
  <si>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</si>
  <si>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</si>
  <si>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</si>
  <si>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</si>
  <si>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</si>
  <si>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</si>
  <si>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</si>
  <si>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</si>
  <si>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</si>
  <si>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</si>
  <si>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</si>
  <si>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</si>
  <si>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</si>
  <si>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</si>
  <si>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</si>
  <si>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</si>
  <si>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</si>
  <si>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</si>
  <si>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</si>
  <si>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</si>
  <si>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</si>
  <si>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</si>
  <si>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</si>
  <si>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</si>
  <si>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</si>
  <si>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</si>
  <si>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</si>
  <si>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</si>
  <si>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</si>
  <si>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</si>
  <si>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</si>
  <si>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</si>
  <si>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</si>
  <si>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</si>
  <si>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</si>
  <si>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</si>
  <si>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</si>
  <si>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</si>
  <si>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</si>
  <si>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</si>
  <si>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</si>
  <si>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</si>
  <si>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</si>
  <si>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</si>
  <si>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</si>
  <si>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</si>
  <si>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</si>
  <si>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</si>
  <si>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</si>
  <si>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</si>
  <si>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</si>
  <si>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</si>
  <si>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</si>
  <si>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</si>
  <si>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</si>
  <si>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</si>
  <si>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</si>
  <si>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</si>
  <si>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</si>
  <si>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</si>
  <si>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</si>
  <si>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</si>
  <si>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</si>
  <si>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</si>
  <si>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</si>
  <si>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</si>
  <si>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</si>
  <si>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</si>
  <si>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</si>
  <si>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</si>
  <si>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</si>
  <si>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</si>
  <si>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</si>
  <si>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</si>
  <si>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</si>
  <si>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</si>
  <si>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</si>
  <si>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</si>
  <si>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</si>
  <si>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</si>
  <si>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</si>
  <si>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</si>
  <si>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</si>
  <si>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</si>
  <si>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</si>
  <si>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</si>
  <si>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</si>
  <si>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</si>
  <si>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</si>
  <si>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</si>
  <si>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</si>
  <si>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</si>
  <si>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</si>
  <si>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</si>
  <si>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</si>
  <si>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</si>
  <si>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</si>
  <si>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</si>
  <si>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</si>
  <si>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</si>
  <si>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</si>
  <si>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</si>
  <si>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</si>
  <si>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</si>
  <si>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</si>
  <si>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</si>
  <si>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</si>
  <si>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</si>
  <si>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</si>
  <si>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</si>
  <si>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</si>
  <si>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</si>
  <si>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</si>
  <si>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</si>
  <si>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</si>
  <si>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</si>
  <si>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</si>
  <si>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</si>
  <si>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</si>
  <si>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</si>
  <si>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</si>
  <si>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</si>
  <si>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</si>
  <si>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</si>
  <si>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</si>
  <si>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</si>
  <si>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</si>
  <si>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</si>
  <si>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</si>
  <si>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</si>
  <si>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</si>
  <si>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</si>
  <si>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</si>
  <si>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</si>
  <si>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</si>
  <si>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</si>
  <si>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</si>
  <si>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</si>
  <si>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</si>
  <si>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</si>
  <si>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</si>
  <si>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</si>
  <si>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</si>
  <si>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</si>
  <si>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</si>
  <si>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</si>
  <si>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</si>
  <si>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</si>
  <si>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</si>
  <si>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</si>
  <si>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</si>
  <si>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</si>
  <si>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</si>
  <si>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</si>
  <si>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</si>
  <si>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</si>
  <si>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</si>
  <si>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</si>
  <si>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</si>
  <si>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</si>
  <si>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</si>
  <si>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</si>
  <si>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</si>
  <si>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</si>
  <si>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</si>
  <si>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</si>
  <si>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</si>
  <si>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</si>
  <si>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</si>
  <si>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</si>
  <si>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</si>
  <si>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</si>
  <si>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</si>
  <si>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</si>
  <si>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</si>
  <si>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</si>
  <si>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</si>
  <si>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</si>
  <si>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</si>
  <si>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</si>
  <si>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</si>
  <si>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</si>
  <si>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</si>
  <si>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</si>
  <si>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</si>
  <si>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</si>
  <si>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</si>
  <si>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</si>
  <si>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</si>
  <si>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</si>
  <si>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</si>
  <si>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</si>
  <si>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</si>
  <si>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</si>
  <si>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</si>
  <si>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</si>
  <si>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</si>
  <si>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</si>
  <si>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</si>
  <si>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</si>
  <si>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</si>
  <si>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</si>
  <si>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</si>
  <si>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</si>
  <si>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</si>
  <si>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</si>
  <si>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</si>
  <si>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</si>
  <si>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</si>
  <si>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</si>
  <si>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</si>
  <si>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</si>
  <si>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</si>
  <si>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</si>
  <si>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</si>
  <si>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</si>
  <si>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</si>
  <si>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</si>
  <si>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</si>
  <si>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</si>
  <si>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</si>
  <si>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</si>
  <si>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</si>
  <si>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</si>
  <si>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</si>
  <si>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</si>
  <si>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</si>
  <si>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</si>
  <si>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</si>
  <si>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</si>
  <si>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</si>
  <si>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</si>
  <si>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</si>
  <si>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</si>
  <si>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</si>
  <si>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</si>
  <si>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</si>
  <si>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</si>
  <si>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</si>
  <si>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</si>
  <si>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</si>
  <si>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</si>
  <si>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</si>
  <si>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</si>
  <si>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</si>
  <si>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</si>
  <si>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</si>
  <si>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</si>
  <si>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</si>
  <si>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</si>
  <si>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</si>
  <si>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</si>
  <si>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</si>
  <si>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</si>
  <si>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</si>
  <si>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</si>
  <si>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</si>
  <si>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</si>
  <si>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</si>
  <si>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</si>
  <si>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</si>
  <si>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</si>
  <si>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</si>
  <si>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</si>
  <si>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</si>
  <si>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</si>
  <si>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</si>
  <si>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</si>
  <si>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</si>
  <si>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</si>
  <si>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</si>
  <si>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</si>
  <si>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</si>
  <si>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</si>
  <si>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</si>
  <si>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</si>
  <si>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</si>
  <si>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</si>
  <si>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</si>
  <si>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</si>
  <si>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</si>
  <si>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</si>
  <si>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</si>
  <si>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</si>
  <si>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</si>
  <si>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</si>
  <si>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</si>
  <si>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</si>
  <si>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</si>
  <si>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</si>
  <si>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</si>
  <si>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</si>
  <si>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</si>
  <si>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</si>
  <si>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</si>
  <si>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</si>
  <si>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</si>
  <si>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</si>
  <si>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</si>
  <si>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</si>
  <si>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</si>
  <si>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</si>
  <si>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</si>
  <si>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</si>
  <si>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</si>
  <si>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</si>
  <si>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</si>
  <si>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</si>
  <si>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</si>
  <si>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</si>
  <si>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</si>
  <si>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</si>
  <si>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</si>
  <si>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</si>
  <si>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</si>
  <si>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</si>
  <si>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</si>
  <si>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</si>
  <si>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</si>
  <si>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</si>
  <si>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</si>
  <si>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</si>
  <si>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</si>
  <si>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</si>
  <si>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</si>
  <si>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</si>
  <si>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</si>
  <si>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</si>
  <si>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</si>
  <si>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</si>
  <si>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</si>
  <si>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</si>
  <si>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</si>
  <si>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</si>
  <si>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</si>
  <si>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</si>
  <si>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</si>
  <si>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</si>
  <si>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</si>
  <si>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</si>
  <si>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</si>
  <si>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</si>
  <si>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</si>
  <si>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</si>
  <si>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</si>
  <si>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</si>
  <si>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</si>
  <si>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</si>
  <si>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</si>
  <si>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</si>
  <si>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</si>
  <si>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</si>
  <si>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</si>
  <si>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</si>
  <si>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</si>
  <si>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</si>
  <si>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</si>
  <si>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</si>
  <si>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</si>
  <si>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</si>
  <si>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</si>
  <si>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</si>
  <si>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</si>
  <si>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</si>
  <si>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</si>
  <si>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</si>
  <si>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</si>
  <si>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</si>
  <si>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</si>
  <si>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</si>
  <si>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</si>
  <si>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</si>
  <si>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</si>
  <si>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</si>
  <si>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</si>
  <si>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</si>
  <si>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</si>
  <si>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</si>
  <si>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</si>
  <si>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</si>
  <si>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</si>
  <si>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</si>
  <si>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</si>
  <si>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</si>
  <si>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</si>
  <si>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</si>
  <si>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</si>
  <si>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</si>
  <si>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</si>
  <si>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</si>
  <si>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</si>
  <si>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</si>
  <si>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</si>
  <si>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</si>
  <si>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</si>
  <si>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</si>
  <si>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</si>
  <si>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</si>
  <si>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</si>
  <si>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</si>
  <si>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</si>
  <si>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</si>
  <si>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</si>
  <si>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</si>
  <si>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</si>
  <si>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</si>
  <si>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</si>
  <si>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</si>
  <si>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</si>
  <si>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</si>
  <si>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</si>
  <si>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</si>
  <si>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</si>
  <si>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</si>
  <si>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</si>
  <si>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</si>
  <si>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</si>
  <si>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</si>
  <si>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</si>
  <si>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</si>
  <si>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</si>
  <si>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</si>
  <si>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</si>
  <si>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</si>
  <si>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</si>
  <si>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</si>
  <si>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</si>
  <si>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</si>
  <si>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</si>
  <si>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</si>
  <si>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</si>
  <si>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</si>
  <si>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</si>
  <si>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</si>
  <si>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</si>
  <si>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</si>
  <si>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</si>
  <si>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</si>
  <si>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</si>
  <si>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</si>
  <si>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</si>
  <si>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</si>
  <si>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</si>
  <si>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</si>
  <si>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</si>
  <si>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</si>
  <si>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</si>
  <si>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</si>
  <si>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</si>
  <si>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</si>
  <si>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</si>
  <si>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</si>
  <si>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</si>
  <si>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</si>
  <si>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</si>
  <si>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</si>
  <si>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</si>
  <si>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</si>
  <si>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</si>
  <si>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</si>
  <si>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</si>
  <si>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</si>
  <si>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</si>
  <si>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</si>
  <si>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</si>
  <si>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</si>
  <si>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</si>
  <si>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</si>
  <si>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</si>
  <si>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</si>
  <si>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</si>
  <si>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</si>
  <si>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</si>
  <si>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</si>
  <si>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</si>
  <si>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</si>
  <si>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</si>
  <si>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</si>
  <si>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</si>
  <si>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</si>
  <si>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</si>
  <si>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</si>
  <si>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</si>
  <si>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</si>
  <si>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</si>
  <si>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</si>
  <si>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</si>
  <si>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</si>
  <si>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</si>
  <si>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</si>
  <si>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</si>
  <si>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</si>
  <si>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</si>
  <si>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</si>
  <si>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</si>
  <si>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</si>
  <si>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</si>
  <si>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</si>
  <si>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</si>
  <si>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</si>
  <si>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</si>
  <si>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</si>
  <si>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</si>
  <si>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</si>
  <si>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</si>
  <si>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</si>
  <si>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</si>
  <si>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</si>
  <si>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</si>
  <si>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</si>
  <si>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</si>
  <si>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</si>
  <si>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</si>
  <si>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</si>
  <si>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</si>
  <si>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</si>
  <si>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</si>
  <si>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</si>
  <si>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</si>
  <si>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</si>
  <si>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</si>
  <si>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</si>
  <si>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</si>
  <si>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</si>
  <si>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</si>
  <si>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</si>
  <si>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</si>
  <si>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</si>
  <si>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</si>
  <si>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</si>
  <si>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</si>
  <si>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</si>
  <si>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</si>
  <si>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</si>
  <si>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</si>
  <si>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</si>
  <si>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</si>
  <si>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</si>
  <si>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</si>
  <si>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</si>
  <si>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</si>
  <si>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</si>
  <si>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</si>
  <si>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</si>
  <si>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</si>
  <si>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</si>
  <si>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</si>
  <si>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</si>
  <si>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</si>
  <si>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</si>
  <si>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</si>
  <si>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</si>
  <si>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</si>
  <si>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</si>
  <si>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</si>
  <si>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</si>
  <si>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</si>
  <si>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</si>
  <si>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</si>
  <si>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</si>
  <si>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</si>
  <si>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</si>
  <si>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</si>
  <si>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</si>
  <si>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</si>
  <si>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</si>
  <si>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</si>
  <si>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</si>
  <si>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</si>
  <si>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</si>
  <si>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</si>
  <si>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</si>
  <si>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</si>
  <si>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</si>
  <si>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</si>
  <si>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</si>
  <si>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</si>
  <si>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</si>
  <si>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</si>
  <si>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</si>
  <si>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</si>
  <si>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</si>
  <si>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</si>
  <si>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</si>
  <si>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</si>
  <si>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</si>
  <si>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</si>
  <si>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</si>
  <si>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</si>
  <si>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</si>
  <si>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</si>
  <si>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</si>
  <si>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</si>
  <si>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</si>
  <si>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</si>
  <si>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</si>
  <si>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</si>
  <si>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</si>
  <si>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</si>
  <si>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</si>
  <si>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</si>
  <si>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</si>
  <si>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</si>
  <si>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</si>
  <si>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</si>
  <si>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</si>
  <si>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</si>
  <si>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</si>
  <si>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</si>
  <si>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</si>
  <si>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</si>
  <si>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</si>
  <si>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</si>
  <si>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</si>
  <si>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</si>
  <si>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</si>
  <si>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</si>
  <si>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</si>
  <si>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</si>
  <si>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</si>
  <si>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</si>
  <si>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</si>
  <si>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</si>
  <si>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</si>
  <si>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</si>
  <si>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</si>
  <si>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</si>
  <si>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</si>
  <si>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</si>
  <si>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</si>
  <si>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</si>
  <si>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</si>
  <si>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</si>
  <si>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</si>
  <si>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</si>
  <si>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</si>
  <si>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</si>
  <si>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</si>
  <si>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</si>
  <si>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</si>
  <si>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</si>
  <si>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</si>
  <si>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</si>
  <si>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</si>
  <si>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</si>
  <si>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</si>
  <si>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</si>
  <si>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</si>
  <si>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</si>
  <si>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</si>
  <si>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</si>
  <si>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</si>
  <si>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</si>
  <si>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</si>
  <si>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</si>
  <si>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</si>
  <si>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</si>
  <si>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</si>
  <si>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</si>
  <si>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</si>
  <si>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</si>
  <si>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</si>
  <si>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</si>
  <si>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</si>
  <si>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</si>
  <si>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</si>
  <si>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</si>
  <si>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</si>
  <si>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</si>
  <si>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</si>
  <si>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</si>
  <si>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</si>
  <si>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</si>
  <si>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</si>
  <si>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</si>
  <si>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</si>
  <si>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</si>
  <si>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</si>
  <si>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</si>
  <si>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</si>
  <si>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</si>
  <si>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</si>
  <si>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</si>
  <si>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</si>
  <si>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</si>
  <si>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</si>
  <si>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</si>
  <si>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</si>
  <si>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</si>
  <si>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</si>
  <si>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</si>
  <si>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</si>
  <si>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</si>
  <si>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</si>
  <si>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</si>
  <si>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</si>
  <si>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</si>
  <si>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</si>
  <si>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</si>
  <si>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</si>
  <si>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</si>
  <si>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</si>
  <si>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</si>
  <si>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</si>
  <si>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</si>
  <si>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</si>
  <si>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</si>
  <si>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</si>
  <si>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</si>
  <si>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</si>
  <si>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</si>
  <si>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</si>
  <si>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</si>
  <si>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</si>
  <si>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</si>
  <si>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</si>
  <si>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</si>
  <si>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</si>
  <si>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</si>
  <si>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</si>
  <si>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</si>
  <si>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</si>
  <si>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</si>
  <si>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</si>
  <si>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</si>
  <si>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</si>
  <si>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</si>
  <si>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</si>
  <si>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</si>
  <si>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</si>
  <si>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</si>
  <si>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</si>
  <si>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</si>
  <si>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</si>
  <si>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</si>
  <si>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</si>
  <si>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</si>
  <si>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</si>
  <si>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</si>
  <si>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</si>
  <si>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</si>
  <si>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</si>
  <si>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</si>
  <si>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</si>
  <si>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</si>
  <si>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</si>
  <si>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</si>
  <si>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</si>
  <si>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</si>
  <si>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</si>
  <si>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</si>
  <si>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</si>
  <si>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</si>
  <si>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</si>
  <si>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</si>
  <si>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</si>
  <si>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</si>
  <si>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</si>
  <si>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</si>
  <si>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</si>
  <si>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</si>
  <si>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</si>
  <si>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</si>
  <si>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</si>
  <si>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</si>
  <si>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</si>
  <si>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</si>
  <si>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</si>
  <si>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</si>
  <si>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</si>
  <si>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</si>
  <si>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</si>
  <si>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</si>
  <si>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</si>
  <si>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</si>
  <si>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</si>
  <si>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</si>
  <si>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</si>
  <si>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</si>
  <si>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</si>
  <si>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</si>
  <si>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</si>
  <si>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</si>
  <si>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</si>
  <si>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</si>
  <si>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</si>
  <si>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</si>
  <si>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</si>
  <si>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</si>
  <si>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</si>
  <si>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</si>
  <si>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</si>
  <si>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</si>
  <si>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</si>
  <si>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</si>
  <si>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</si>
  <si>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</si>
  <si>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</si>
  <si>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</si>
  <si>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</si>
  <si>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</si>
  <si>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</si>
  <si>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</si>
  <si>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</si>
  <si>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</si>
  <si>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</si>
  <si>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</si>
  <si>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</si>
  <si>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</si>
  <si>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</si>
  <si>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</si>
  <si>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</si>
  <si>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</si>
  <si>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</si>
  <si>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</si>
  <si>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</si>
  <si>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</si>
  <si>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</si>
  <si>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</si>
  <si>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</si>
  <si>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</si>
  <si>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</si>
  <si>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</si>
  <si>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</si>
  <si>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</si>
  <si>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</si>
  <si>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</si>
  <si>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</si>
  <si>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</si>
  <si>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</si>
  <si>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</si>
  <si>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</si>
  <si>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</si>
  <si>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</si>
  <si>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</si>
  <si>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</si>
  <si>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</si>
  <si>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</si>
  <si>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</si>
  <si>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</si>
  <si>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</si>
  <si>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</si>
  <si>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</si>
  <si>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</si>
  <si>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</si>
  <si>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</si>
  <si>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</si>
  <si>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</si>
  <si>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</si>
  <si>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</si>
  <si>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</si>
  <si>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</si>
  <si>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</si>
  <si>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</si>
  <si>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</si>
  <si>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</si>
  <si>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</si>
  <si>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</si>
  <si>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</si>
  <si>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</si>
  <si>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</si>
  <si>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</si>
  <si>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</si>
  <si>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</si>
  <si>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</si>
  <si>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</si>
  <si>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</si>
  <si>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</si>
  <si>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</si>
  <si>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</si>
  <si>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</si>
  <si>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</si>
  <si>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</si>
  <si>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</si>
  <si>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</si>
  <si>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</si>
  <si>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</si>
  <si>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</si>
  <si>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</si>
  <si>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</si>
  <si>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</si>
  <si>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</si>
  <si>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</si>
  <si>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</si>
  <si>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</si>
  <si>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</si>
  <si>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</si>
  <si>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</si>
  <si>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</si>
  <si>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</si>
  <si>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</si>
  <si>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</si>
  <si>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</si>
  <si>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</si>
  <si>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</si>
  <si>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</si>
  <si>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</si>
  <si>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</si>
  <si>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</si>
  <si>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</si>
  <si>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</si>
  <si>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</si>
  <si>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</si>
  <si>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</si>
  <si>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</si>
  <si>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</si>
  <si>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</si>
  <si>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</si>
  <si>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</si>
  <si>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</si>
  <si>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</si>
  <si>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</si>
  <si>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</si>
  <si>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</si>
  <si>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</si>
  <si>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</si>
  <si>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</si>
  <si>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</si>
  <si>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</si>
  <si>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</si>
  <si>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</si>
  <si>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</si>
  <si>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</si>
  <si>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</si>
  <si>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</si>
  <si>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</si>
  <si>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</si>
  <si>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</si>
  <si>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</si>
  <si>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</si>
  <si>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</si>
  <si>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</si>
  <si>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</si>
  <si>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</si>
  <si>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</si>
  <si>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</si>
  <si>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</si>
  <si>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</si>
  <si>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</si>
  <si>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</si>
  <si>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</si>
  <si>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</si>
  <si>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</si>
  <si>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</si>
  <si>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</si>
  <si>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</si>
  <si>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</si>
  <si>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</si>
  <si>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</si>
  <si>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</si>
  <si>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</si>
  <si>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</si>
  <si>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</si>
  <si>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</si>
  <si>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</si>
  <si>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</si>
  <si>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</si>
  <si>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</si>
  <si>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</si>
  <si>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</si>
  <si>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</si>
  <si>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</si>
  <si>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</si>
  <si>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</si>
  <si>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</si>
  <si>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</si>
  <si>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</si>
  <si>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</si>
  <si>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</si>
  <si>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</si>
  <si>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</si>
  <si>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</si>
  <si>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</si>
  <si>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</si>
  <si>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</si>
  <si>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</si>
  <si>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</si>
  <si>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</si>
  <si>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</si>
  <si>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</si>
  <si>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</si>
  <si>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</si>
  <si>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</si>
  <si>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</si>
  <si>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</si>
  <si>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</si>
  <si>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</si>
  <si>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</si>
  <si>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</si>
  <si>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</si>
  <si>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</si>
  <si>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</si>
  <si>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</si>
  <si>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</si>
  <si>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</si>
  <si>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</si>
  <si>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</si>
  <si>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</si>
  <si>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</si>
  <si>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</si>
  <si>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</si>
  <si>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</si>
  <si>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</si>
  <si>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</si>
  <si>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</si>
  <si>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</si>
  <si>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</si>
  <si>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</si>
  <si>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</si>
  <si>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</si>
  <si>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</si>
  <si>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</si>
  <si>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</si>
  <si>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</si>
  <si>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</si>
  <si>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</si>
  <si>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</si>
  <si>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</si>
  <si>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</si>
  <si>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</si>
  <si>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</si>
  <si>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</si>
  <si>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</si>
  <si>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</si>
  <si>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</si>
  <si>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</si>
  <si>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</si>
  <si>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</si>
  <si>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</si>
  <si>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</si>
  <si>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</si>
  <si>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</si>
  <si>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</si>
  <si>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</si>
  <si>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</si>
  <si>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</si>
  <si>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</si>
  <si>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</si>
  <si>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</si>
  <si>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</si>
  <si>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</si>
  <si>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</si>
  <si>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</si>
  <si>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</si>
  <si>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</si>
  <si>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</si>
  <si>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</si>
  <si>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</si>
  <si>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</si>
  <si>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</si>
  <si>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</si>
  <si>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</si>
  <si>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</si>
  <si>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</si>
  <si>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</si>
  <si>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</si>
  <si>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</si>
  <si>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</si>
  <si>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</si>
  <si>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</si>
  <si>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</si>
  <si>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</si>
  <si>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</si>
  <si>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</si>
  <si>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</si>
  <si>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</si>
  <si>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</si>
  <si>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</si>
  <si>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</si>
  <si>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</si>
  <si>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</si>
  <si>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</si>
  <si>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</si>
  <si>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</si>
  <si>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</si>
  <si>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</si>
  <si>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</si>
  <si>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</si>
  <si>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</si>
  <si>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</si>
  <si>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</si>
  <si>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</si>
  <si>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</si>
  <si>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</si>
  <si>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</si>
  <si>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</si>
  <si>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</si>
  <si>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</si>
  <si>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</si>
  <si>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</si>
  <si>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</si>
  <si>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</si>
  <si>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</si>
  <si>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</si>
  <si>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</si>
  <si>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</si>
  <si>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</si>
  <si>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</si>
  <si>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</si>
  <si>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</si>
  <si>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</si>
  <si>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</si>
  <si>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</si>
  <si>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</si>
  <si>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</si>
  <si>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</si>
  <si>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</si>
  <si>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</si>
  <si>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</si>
  <si>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</si>
  <si>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</si>
  <si>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</si>
  <si>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</si>
  <si>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</si>
  <si>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</si>
  <si>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</si>
  <si>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</si>
  <si>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</si>
  <si>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</si>
  <si>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</si>
  <si>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</si>
  <si>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</si>
  <si>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</si>
  <si>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</si>
  <si>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</si>
  <si>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</si>
  <si>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</si>
  <si>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</si>
  <si>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</si>
  <si>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</si>
  <si>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</si>
  <si>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</si>
  <si>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</si>
  <si>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</si>
  <si>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</si>
  <si>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</si>
  <si>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</si>
  <si>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</si>
  <si>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</si>
  <si>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</si>
  <si>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</si>
  <si>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</si>
  <si>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</si>
  <si>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</si>
  <si>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</si>
  <si>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</si>
  <si>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</si>
  <si>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</si>
  <si>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</si>
  <si>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</si>
  <si>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</si>
  <si>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</si>
  <si>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</si>
  <si>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</si>
  <si>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</si>
  <si>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</si>
  <si>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</si>
  <si>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</si>
  <si>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</si>
  <si>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</si>
  <si>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</si>
  <si>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</si>
  <si>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</si>
  <si>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</si>
  <si>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</si>
  <si>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</si>
  <si>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</si>
  <si>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</si>
  <si>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</si>
  <si>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</si>
  <si>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</si>
  <si>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</si>
  <si>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</si>
  <si>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</si>
  <si>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</si>
  <si>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</si>
  <si>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</si>
  <si>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</si>
  <si>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</si>
  <si>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</si>
  <si>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</si>
  <si>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</si>
  <si>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</si>
  <si>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</si>
  <si>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</si>
  <si>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</si>
  <si>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</si>
  <si>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</si>
  <si>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</si>
  <si>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</si>
  <si>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</si>
  <si>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</si>
  <si>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</si>
  <si>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</si>
  <si>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</si>
  <si>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</si>
  <si>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</si>
  <si>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</si>
  <si>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</si>
  <si>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</si>
  <si>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</si>
  <si>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</si>
  <si>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</si>
  <si>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</si>
  <si>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</si>
  <si>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</si>
  <si>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</si>
  <si>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</si>
  <si>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</si>
  <si>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</si>
  <si>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</si>
  <si>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</si>
  <si>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</si>
  <si>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</si>
  <si>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</si>
  <si>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</si>
  <si>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</si>
  <si>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</si>
  <si>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</si>
  <si>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</si>
  <si>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</si>
  <si>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</si>
  <si>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</si>
  <si>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</si>
  <si>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</si>
  <si>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</si>
  <si>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</si>
  <si>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</si>
  <si>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</si>
  <si>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</si>
  <si>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</si>
  <si>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</si>
  <si>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</si>
  <si>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</si>
  <si>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</si>
  <si>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</si>
  <si>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</si>
  <si>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</si>
  <si>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</si>
  <si>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</si>
  <si>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</si>
  <si>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</si>
  <si>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</si>
  <si>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</si>
  <si>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</si>
  <si>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</si>
  <si>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</si>
  <si>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</si>
  <si>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</si>
  <si>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</si>
  <si>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</si>
  <si>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</si>
  <si>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</si>
  <si>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</si>
  <si>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</si>
  <si>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</si>
  <si>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</si>
  <si>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</si>
  <si>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</si>
  <si>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</si>
  <si>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</si>
  <si>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</si>
  <si>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</si>
  <si>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</si>
  <si>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</si>
  <si>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</si>
  <si>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</si>
  <si>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</si>
  <si>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</si>
  <si>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</si>
  <si>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</si>
  <si>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</si>
  <si>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</si>
  <si>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</si>
  <si>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</si>
  <si>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</si>
  <si>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</si>
  <si>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</si>
  <si>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</si>
  <si>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</si>
  <si>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</si>
  <si>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</si>
  <si>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</si>
  <si>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</si>
  <si>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</si>
  <si>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</si>
  <si>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</si>
  <si>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</si>
  <si>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</si>
  <si>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</si>
  <si>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</si>
  <si>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</si>
  <si>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</si>
  <si>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</si>
  <si>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</si>
  <si>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</si>
  <si>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</si>
  <si>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</si>
  <si>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</si>
  <si>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</si>
  <si>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</si>
  <si>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</si>
  <si>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</si>
  <si>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</si>
  <si>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</si>
  <si>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</si>
  <si>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</si>
  <si>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</si>
  <si>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</si>
  <si>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</si>
  <si>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</si>
  <si>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</si>
  <si>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</si>
  <si>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</si>
  <si>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</si>
  <si>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</si>
  <si>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</si>
  <si>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</si>
  <si>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</si>
  <si>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</si>
  <si>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</si>
  <si>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</si>
  <si>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</si>
  <si>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</si>
  <si>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</si>
  <si>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</si>
  <si>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</si>
  <si>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</si>
  <si>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</si>
  <si>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</si>
  <si>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</si>
  <si>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</si>
  <si>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</si>
  <si>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</si>
  <si>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</si>
  <si>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</si>
  <si>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</si>
  <si>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</si>
  <si>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</si>
  <si>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</si>
  <si>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</si>
  <si>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</si>
  <si>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</si>
  <si>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</si>
  <si>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</si>
  <si>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</si>
  <si>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</si>
  <si>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</si>
  <si>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</si>
  <si>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</si>
  <si>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</si>
  <si>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</si>
  <si>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</si>
  <si>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</si>
  <si>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</si>
  <si>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</si>
  <si>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</si>
  <si>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</si>
  <si>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</si>
  <si>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</si>
  <si>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</si>
  <si>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</si>
  <si>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</si>
  <si>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</si>
  <si>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</si>
  <si>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</si>
  <si>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</si>
  <si>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</si>
  <si>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</si>
  <si>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</si>
  <si>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</si>
  <si>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</si>
  <si>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</si>
  <si>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</si>
  <si>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</si>
  <si>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</si>
  <si>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</si>
  <si>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</si>
  <si>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</si>
  <si>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</si>
  <si>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</si>
  <si>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</si>
  <si>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</si>
  <si>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</si>
  <si>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</si>
  <si>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</si>
  <si>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</si>
  <si>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</si>
  <si>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</si>
  <si>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</si>
  <si>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</si>
  <si>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</si>
  <si>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</si>
  <si>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</si>
  <si>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</si>
  <si>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</si>
  <si>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</si>
  <si>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</si>
  <si>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</si>
  <si>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</si>
  <si>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</si>
  <si>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</si>
  <si>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</si>
  <si>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</si>
  <si>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</si>
  <si>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</si>
  <si>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</si>
  <si>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</si>
  <si>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</si>
  <si>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</si>
  <si>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</si>
  <si>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</si>
  <si>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</si>
  <si>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</si>
  <si>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</si>
  <si>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</si>
  <si>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</si>
  <si>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</si>
  <si>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</si>
  <si>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</si>
  <si>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</si>
  <si>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</si>
  <si>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</si>
  <si>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</si>
  <si>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</si>
  <si>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</si>
  <si>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</si>
  <si>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</si>
  <si>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</si>
  <si>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</si>
  <si>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</si>
  <si>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</si>
  <si>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</si>
  <si>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</si>
  <si>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</si>
  <si>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</si>
  <si>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</si>
  <si>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</si>
  <si>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</si>
  <si>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</si>
  <si>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</si>
  <si>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</si>
  <si>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</si>
  <si>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</si>
  <si>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</si>
  <si>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</si>
  <si>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</si>
  <si>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</si>
  <si>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</si>
  <si>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</si>
  <si>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</si>
  <si>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</si>
  <si>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</si>
  <si>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</si>
  <si>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</si>
  <si>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</si>
  <si>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</si>
  <si>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</si>
  <si>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</si>
  <si>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</si>
  <si>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</si>
  <si>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</si>
  <si>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</si>
  <si>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</si>
  <si>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</si>
  <si>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</si>
  <si>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</si>
  <si>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</si>
  <si>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</si>
  <si>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</si>
  <si>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</si>
  <si>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</si>
  <si>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</si>
  <si>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</si>
  <si>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</si>
  <si>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</si>
  <si>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</si>
  <si>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</si>
  <si>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</si>
  <si>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</si>
  <si>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</si>
  <si>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</si>
  <si>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</si>
  <si>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</si>
  <si>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</si>
  <si>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</si>
  <si>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</si>
  <si>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</si>
  <si>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</si>
  <si>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</si>
  <si>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</si>
  <si>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</si>
  <si>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</si>
  <si>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</si>
  <si>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</si>
  <si>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</si>
  <si>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</si>
  <si>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</si>
  <si>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</si>
  <si>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</si>
  <si>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</si>
  <si>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</si>
  <si>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</si>
  <si>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</si>
  <si>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</si>
  <si>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</si>
  <si>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</si>
  <si>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</si>
  <si>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</si>
  <si>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</si>
  <si>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</si>
  <si>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</si>
  <si>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</si>
  <si>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</si>
  <si>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</si>
  <si>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</si>
  <si>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</si>
  <si>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</si>
  <si>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</si>
  <si>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</si>
  <si>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</si>
  <si>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</si>
  <si>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</si>
  <si>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</si>
  <si>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</si>
  <si>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</si>
  <si>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</si>
  <si>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</si>
  <si>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</si>
  <si>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</si>
  <si>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</si>
  <si>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</si>
  <si>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</si>
  <si>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</si>
  <si>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</si>
  <si>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</si>
  <si>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</si>
  <si>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</si>
  <si>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</si>
  <si>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</si>
  <si>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</si>
  <si>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</si>
  <si>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</si>
  <si>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</si>
  <si>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</si>
  <si>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</si>
  <si>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</si>
  <si>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</si>
  <si>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</si>
  <si>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</si>
  <si>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</si>
  <si>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</si>
  <si>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</si>
  <si>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</si>
  <si>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</si>
  <si>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</si>
  <si>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</si>
  <si>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</si>
  <si>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</si>
  <si>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</si>
  <si>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</si>
  <si>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</si>
  <si>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</si>
  <si>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</si>
  <si>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</si>
  <si>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</si>
  <si>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</si>
  <si>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</si>
  <si>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</si>
  <si>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</si>
  <si>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</si>
  <si>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</si>
  <si>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</si>
  <si>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</si>
  <si>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</si>
  <si>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</si>
  <si>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</si>
  <si>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</si>
  <si>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</si>
  <si>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</si>
  <si>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</si>
  <si>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</si>
  <si>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</si>
  <si>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</si>
  <si>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</si>
  <si>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</si>
  <si>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</si>
  <si>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</si>
  <si>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</si>
  <si>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</si>
  <si>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</si>
  <si>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</si>
  <si>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</si>
  <si>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</si>
  <si>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</si>
  <si>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</si>
  <si>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</si>
  <si>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</si>
  <si>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</si>
  <si>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</si>
  <si>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</si>
  <si>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</si>
  <si>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</si>
  <si>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</si>
  <si>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</si>
  <si>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</si>
  <si>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</si>
  <si>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</si>
  <si>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</si>
  <si>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</si>
  <si>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</si>
  <si>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</si>
  <si>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</si>
  <si>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</si>
  <si>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</si>
  <si>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</si>
  <si>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</si>
  <si>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</si>
  <si>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</si>
  <si>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</si>
  <si>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</si>
  <si>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</si>
  <si>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</si>
  <si>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</si>
  <si>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</si>
  <si>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</si>
  <si>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</si>
  <si>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</si>
  <si>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</si>
  <si>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</si>
  <si>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</si>
  <si>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</si>
  <si>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</si>
  <si>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</si>
  <si>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</si>
  <si>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</si>
  <si>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</si>
  <si>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</si>
  <si>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</si>
  <si>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</si>
  <si>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</si>
  <si>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</si>
  <si>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</si>
  <si>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</si>
  <si>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</si>
  <si>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</si>
  <si>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</si>
  <si>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</si>
  <si>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</si>
  <si>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</si>
  <si>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</si>
  <si>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</si>
  <si>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</si>
  <si>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</si>
  <si>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</si>
  <si>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</si>
  <si>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</si>
  <si>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</si>
  <si>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</si>
  <si>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</si>
  <si>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</si>
  <si>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</si>
  <si>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</si>
  <si>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</si>
  <si>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</si>
  <si>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</si>
  <si>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</si>
  <si>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</si>
  <si>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</si>
  <si>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</si>
  <si>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</si>
  <si>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</si>
  <si>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</si>
  <si>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</si>
  <si>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</si>
  <si>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</si>
  <si>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</si>
  <si>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</si>
  <si>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</si>
  <si>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</si>
  <si>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</si>
  <si>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</si>
  <si>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</si>
  <si>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</si>
  <si>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</si>
  <si>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</si>
  <si>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</si>
  <si>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</si>
  <si>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</si>
  <si>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</si>
  <si>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</si>
  <si>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</si>
  <si>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</si>
  <si>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</si>
  <si>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</si>
  <si>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</si>
  <si>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</si>
  <si>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</si>
  <si>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</si>
  <si>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</si>
  <si>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</si>
  <si>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</si>
  <si>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</si>
  <si>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</si>
  <si>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</si>
  <si>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</si>
  <si>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</si>
  <si>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</si>
  <si>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</si>
  <si>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</si>
  <si>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</si>
  <si>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</si>
  <si>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</si>
  <si>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</si>
  <si>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</si>
  <si>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</si>
  <si>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</si>
  <si>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</si>
  <si>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</si>
  <si>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</si>
  <si>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</si>
  <si>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</si>
  <si>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</si>
  <si>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</si>
  <si>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</si>
  <si>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</si>
  <si>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</si>
  <si>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</si>
  <si>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</si>
  <si>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</si>
  <si>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</si>
  <si>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</si>
  <si>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</si>
  <si>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</si>
  <si>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</si>
  <si>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</si>
  <si>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</si>
  <si>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</si>
  <si>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</si>
  <si>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</si>
  <si>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</si>
  <si>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</si>
  <si>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</si>
  <si>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</si>
  <si>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</si>
  <si>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</si>
  <si>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</si>
  <si>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</si>
  <si>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</si>
  <si>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</si>
  <si>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</si>
  <si>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</si>
  <si>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</si>
  <si>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</si>
  <si>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</si>
  <si>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</si>
  <si>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</si>
  <si>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</si>
  <si>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</si>
  <si>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</si>
  <si>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</si>
  <si>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</si>
  <si>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</si>
  <si>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</si>
  <si>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</si>
  <si>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</si>
  <si>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</si>
  <si>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</si>
  <si>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</si>
  <si>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</si>
  <si>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</si>
  <si>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</si>
  <si>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</si>
  <si>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</si>
  <si>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</si>
  <si>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</si>
  <si>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</si>
  <si>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</si>
  <si>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</si>
  <si>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</si>
  <si>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</si>
  <si>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</si>
  <si>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</si>
  <si>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</si>
  <si>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</si>
  <si>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</si>
  <si>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</si>
  <si>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</si>
  <si>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</si>
  <si>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</si>
  <si>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</si>
  <si>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</si>
  <si>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</si>
  <si>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</si>
  <si>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</si>
  <si>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</si>
  <si>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</si>
  <si>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</si>
  <si>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</si>
  <si>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</si>
  <si>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</si>
  <si>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</si>
  <si>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</si>
  <si>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</si>
  <si>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</si>
  <si>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</si>
  <si>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</si>
  <si>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</si>
  <si>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</si>
  <si>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</si>
  <si>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</si>
  <si>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</si>
  <si>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</si>
  <si>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</si>
  <si>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</si>
  <si>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</si>
  <si>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</si>
  <si>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</si>
  <si>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</si>
  <si>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</si>
  <si>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</si>
  <si>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</si>
  <si>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</si>
  <si>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</si>
  <si>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</si>
  <si>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</si>
  <si>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</si>
  <si>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</si>
  <si>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</si>
  <si>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</si>
  <si>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</si>
  <si>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</si>
  <si>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</si>
  <si>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</si>
  <si>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</si>
  <si>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</si>
  <si>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</si>
  <si>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</si>
  <si>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</si>
  <si>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</si>
  <si>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</si>
  <si>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</si>
  <si>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</si>
  <si>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</si>
  <si>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</si>
  <si>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</si>
  <si>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</si>
  <si>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</si>
  <si>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</si>
  <si>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</si>
  <si>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</si>
  <si>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</si>
  <si>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</si>
  <si>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</si>
  <si>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</si>
  <si>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</si>
  <si>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</si>
  <si>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</si>
  <si>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</si>
  <si>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</si>
  <si>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</si>
  <si>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</si>
  <si>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</si>
  <si>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</si>
  <si>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</si>
  <si>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</si>
  <si>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</si>
  <si>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</si>
  <si>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</si>
  <si>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</si>
  <si>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</si>
  <si>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</si>
  <si>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</si>
  <si>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</si>
  <si>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</si>
  <si>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</si>
  <si>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</si>
  <si>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</si>
  <si>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</si>
  <si>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</si>
  <si>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</si>
  <si>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</si>
  <si>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</si>
  <si>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</si>
  <si>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</si>
  <si>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</si>
  <si>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</si>
  <si>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</si>
  <si>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</si>
  <si>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</si>
  <si>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</si>
  <si>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</si>
  <si>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</si>
  <si>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</si>
  <si>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</si>
  <si>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</si>
  <si>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</si>
  <si>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</si>
  <si>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</si>
  <si>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</si>
  <si>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</si>
  <si>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</si>
  <si>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</si>
  <si>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</si>
  <si>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</si>
  <si>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</si>
  <si>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</si>
  <si>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</si>
  <si>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</si>
  <si>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</si>
  <si>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</si>
  <si>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</si>
  <si>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</si>
  <si>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</si>
  <si>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</si>
  <si>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</si>
  <si>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</si>
  <si>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</si>
  <si>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</si>
  <si>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</si>
  <si>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</si>
  <si>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</si>
  <si>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</si>
  <si>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</si>
  <si>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</si>
  <si>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</si>
  <si>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</si>
  <si>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</si>
  <si>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</si>
  <si>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</si>
  <si>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</si>
  <si>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</si>
  <si>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</si>
  <si>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</si>
  <si>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</si>
  <si>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</si>
  <si>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</si>
  <si>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</si>
  <si>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</si>
  <si>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</si>
  <si>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</si>
  <si>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</si>
  <si>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</si>
  <si>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</si>
  <si>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</si>
  <si>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</si>
  <si>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</si>
  <si>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</si>
  <si>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</si>
  <si>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</si>
  <si>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</si>
  <si>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</si>
  <si>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</si>
  <si>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</si>
  <si>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</si>
  <si>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</si>
  <si>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</si>
  <si>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</si>
  <si>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</si>
  <si>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</si>
  <si>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</si>
  <si>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</si>
  <si>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</si>
  <si>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</si>
  <si>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</si>
  <si>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</si>
  <si>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</si>
  <si>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</si>
  <si>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</si>
  <si>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</si>
  <si>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</si>
  <si>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</si>
  <si>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</si>
  <si>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</si>
  <si>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</si>
  <si>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</si>
  <si>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</si>
  <si>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</si>
  <si>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</si>
  <si>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</si>
  <si>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</si>
  <si>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</si>
  <si>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</si>
  <si>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</si>
  <si>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</si>
  <si>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</si>
  <si>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</si>
  <si>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</si>
  <si>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</si>
  <si>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</si>
  <si>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</si>
  <si>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</si>
  <si>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</si>
  <si>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</si>
  <si>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</si>
  <si>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</si>
  <si>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</si>
  <si>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</si>
  <si>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</si>
  <si>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</si>
  <si>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</si>
  <si>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</si>
  <si>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</si>
  <si>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</si>
  <si>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</si>
  <si>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</si>
  <si>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</si>
  <si>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</si>
  <si>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</si>
  <si>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</si>
  <si>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</si>
  <si>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</si>
  <si>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</si>
  <si>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</si>
  <si>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</si>
  <si>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</si>
  <si>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</si>
  <si>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</si>
  <si>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</si>
  <si>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</si>
  <si>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</si>
  <si>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</si>
  <si>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</si>
  <si>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</si>
  <si>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</si>
  <si>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</si>
  <si>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</si>
  <si>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</si>
  <si>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</si>
  <si>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</si>
  <si>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</si>
  <si>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</si>
  <si>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</si>
  <si>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</si>
  <si>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</si>
  <si>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</si>
  <si>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</si>
  <si>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</si>
  <si>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</si>
  <si>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</si>
  <si>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</si>
  <si>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</si>
  <si>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</si>
  <si>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</si>
  <si>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</si>
  <si>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</si>
  <si>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</si>
  <si>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</si>
  <si>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</si>
  <si>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</si>
  <si>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</si>
  <si>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</si>
  <si>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</si>
  <si>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</si>
  <si>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</si>
  <si>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</si>
  <si>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</si>
  <si>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</si>
  <si>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</si>
  <si>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</si>
  <si>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</si>
  <si>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</si>
  <si>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</si>
  <si>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</si>
  <si>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</si>
  <si>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</si>
  <si>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</si>
  <si>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</si>
  <si>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</si>
  <si>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</si>
  <si>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</si>
  <si>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</si>
  <si>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</si>
  <si>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</si>
  <si>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</si>
  <si>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</si>
  <si>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</si>
  <si>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</si>
  <si>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</si>
  <si>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</si>
  <si>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</si>
  <si>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</si>
  <si>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</si>
  <si>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</si>
  <si>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</si>
  <si>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</si>
  <si>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</si>
  <si>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</si>
  <si>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</si>
  <si>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</si>
  <si>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</si>
  <si>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</si>
  <si>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</si>
  <si>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</si>
  <si>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</si>
  <si>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</si>
  <si>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</si>
  <si>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</si>
  <si>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</si>
  <si>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</si>
  <si>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</si>
  <si>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</si>
  <si>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</si>
  <si>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</si>
  <si>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</si>
  <si>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</si>
  <si>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</si>
  <si>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</si>
  <si>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</si>
  <si>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</si>
  <si>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</si>
  <si>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</si>
  <si>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</si>
  <si>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</si>
  <si>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</si>
  <si>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</si>
  <si>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</si>
  <si>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</si>
  <si>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</si>
  <si>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</si>
  <si>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</si>
  <si>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</si>
  <si>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</si>
  <si>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</si>
  <si>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</si>
  <si>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</si>
  <si>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</si>
  <si>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</si>
  <si>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</si>
  <si>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</si>
  <si>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</si>
  <si>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</si>
  <si>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</si>
  <si>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</si>
  <si>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</si>
  <si>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</si>
  <si>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</si>
  <si>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</si>
  <si>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</si>
  <si>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</si>
  <si>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</si>
  <si>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</si>
  <si>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</si>
  <si>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</si>
  <si>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</si>
  <si>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</si>
  <si>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</si>
  <si>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</si>
  <si>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</si>
  <si>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</si>
  <si>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</si>
  <si>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</si>
  <si>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</si>
  <si>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</si>
  <si>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</si>
  <si>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</si>
  <si>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</si>
  <si>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</si>
  <si>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</si>
  <si>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</si>
  <si>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</si>
  <si>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</si>
  <si>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</si>
  <si>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</si>
  <si>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</si>
  <si>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</si>
  <si>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</si>
  <si>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</si>
  <si>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</si>
  <si>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</si>
  <si>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</si>
  <si>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</si>
  <si>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</si>
  <si>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</si>
  <si>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</si>
  <si>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</si>
  <si>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</si>
  <si>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</si>
  <si>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</si>
  <si>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</si>
  <si>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</si>
  <si>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</si>
  <si>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</si>
  <si>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</si>
  <si>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</si>
  <si>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</si>
  <si>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</si>
  <si>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</si>
  <si>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</si>
  <si>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</si>
  <si>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</si>
  <si>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</si>
  <si>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</si>
  <si>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</si>
  <si>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</si>
  <si>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</si>
  <si>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</si>
  <si>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</si>
  <si>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</si>
  <si>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</si>
  <si>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</si>
  <si>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</si>
  <si>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</si>
  <si>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</si>
  <si>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</si>
  <si>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</si>
  <si>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</si>
  <si>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</si>
  <si>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</si>
  <si>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</si>
  <si>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</si>
  <si>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</si>
  <si>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</si>
  <si>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</si>
  <si>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</si>
  <si>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</si>
  <si>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</si>
  <si>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</si>
  <si>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</si>
  <si>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</si>
  <si>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</si>
  <si>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</si>
  <si>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</si>
  <si>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</si>
  <si>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</si>
  <si>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</si>
  <si>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</si>
  <si>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</si>
  <si>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</si>
  <si>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</si>
  <si>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</si>
  <si>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</si>
  <si>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</si>
  <si>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</si>
  <si>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</si>
  <si>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</si>
  <si>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</si>
  <si>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</si>
  <si>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</si>
  <si>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</si>
  <si>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</si>
  <si>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</si>
  <si>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</si>
  <si>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</si>
  <si>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</si>
  <si>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</si>
  <si>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</si>
  <si>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</si>
  <si>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</si>
  <si>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</si>
  <si>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</si>
  <si>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</si>
  <si>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</si>
  <si>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</si>
  <si>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</si>
  <si>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</si>
  <si>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</si>
  <si>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</si>
  <si>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</si>
  <si>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</si>
  <si>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</si>
  <si>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</si>
  <si>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</si>
  <si>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</si>
  <si>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</si>
  <si>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</si>
  <si>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</si>
  <si>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</si>
  <si>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</si>
  <si>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</si>
  <si>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</si>
  <si>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</si>
  <si>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</si>
  <si>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</si>
  <si>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</si>
  <si>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</si>
  <si>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</si>
  <si>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</si>
  <si>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</si>
  <si>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</si>
  <si>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</si>
  <si>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</si>
  <si>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</si>
  <si>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</si>
  <si>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</si>
  <si>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</si>
  <si>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</si>
  <si>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</si>
  <si>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</si>
  <si>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</si>
  <si>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</si>
  <si>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</si>
  <si>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</si>
  <si>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</si>
  <si>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</si>
  <si>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</si>
  <si>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</si>
  <si>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</si>
  <si>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</si>
  <si>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</si>
  <si>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</si>
  <si>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</si>
  <si>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</si>
  <si>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</si>
  <si>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</si>
  <si>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</si>
  <si>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</si>
  <si>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</si>
  <si>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</si>
  <si>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</si>
  <si>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</si>
  <si>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</si>
  <si>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</si>
  <si>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</si>
  <si>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</si>
  <si>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</si>
  <si>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</si>
  <si>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</si>
  <si>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</si>
  <si>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</si>
  <si>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</si>
  <si>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</si>
  <si>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</si>
  <si>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</si>
  <si>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</si>
  <si>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</si>
  <si>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</si>
  <si>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</si>
  <si>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</si>
  <si>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</si>
  <si>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</si>
  <si>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</si>
  <si>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</si>
  <si>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</si>
  <si>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</si>
  <si>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</si>
  <si>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</si>
  <si>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</si>
  <si>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</si>
  <si>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</si>
  <si>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</si>
  <si>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</si>
  <si>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</si>
  <si>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</si>
  <si>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</si>
  <si>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</si>
  <si>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</si>
  <si>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</si>
  <si>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</si>
  <si>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</si>
  <si>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</si>
  <si>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</si>
  <si>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</si>
  <si>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</si>
  <si>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</si>
  <si>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</si>
  <si>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</si>
  <si>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</si>
  <si>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</si>
  <si>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</si>
  <si>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</si>
  <si>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</si>
  <si>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</si>
  <si>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</si>
  <si>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</si>
  <si>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</si>
  <si>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</si>
  <si>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</si>
  <si>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</si>
  <si>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</si>
  <si>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</si>
  <si>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</si>
  <si>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</si>
  <si>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</si>
  <si>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</si>
  <si>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</si>
  <si>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</si>
  <si>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</si>
  <si>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</si>
  <si>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</si>
  <si>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</si>
  <si>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</si>
  <si>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</si>
  <si>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</si>
  <si>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</si>
  <si>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</si>
  <si>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</si>
  <si>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</si>
  <si>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</si>
  <si>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</si>
  <si>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</si>
  <si>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</si>
  <si>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</si>
  <si>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</si>
  <si>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</si>
  <si>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</si>
  <si>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</si>
  <si>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</si>
  <si>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</si>
  <si>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</si>
  <si>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</si>
  <si>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</si>
  <si>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</si>
  <si>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</si>
  <si>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</si>
  <si>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</si>
  <si>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</si>
  <si>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</si>
  <si>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</si>
  <si>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</si>
  <si>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</si>
  <si>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</si>
  <si>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</si>
  <si>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</si>
  <si>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</si>
  <si>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</si>
  <si>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</si>
  <si>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</si>
  <si>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</si>
  <si>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</si>
  <si>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</si>
  <si>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</si>
  <si>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</si>
  <si>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</si>
  <si>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</si>
  <si>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</si>
  <si>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</si>
  <si>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</si>
  <si>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</si>
  <si>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</si>
  <si>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</si>
  <si>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</si>
  <si>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</si>
  <si>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</si>
  <si>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</si>
  <si>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</si>
  <si>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</si>
  <si>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</si>
  <si>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</si>
  <si>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</si>
  <si>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</si>
  <si>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</si>
  <si>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</si>
  <si>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</si>
  <si>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</si>
  <si>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</si>
  <si>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</si>
  <si>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</si>
  <si>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</si>
  <si>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</si>
  <si>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</si>
  <si>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</si>
  <si>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</si>
  <si>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</si>
  <si>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</si>
  <si>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</si>
  <si>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</si>
  <si>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</si>
  <si>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</si>
  <si>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</si>
  <si>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</si>
  <si>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</si>
  <si>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</si>
  <si>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</si>
  <si>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</si>
  <si>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</si>
  <si>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</si>
  <si>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</si>
  <si>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</si>
  <si>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</si>
  <si>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</si>
  <si>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</si>
  <si>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</si>
  <si>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</si>
  <si>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</si>
  <si>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</si>
  <si>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</si>
  <si>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</si>
  <si>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</si>
  <si>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</si>
  <si>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</si>
  <si>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</si>
  <si>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</si>
  <si>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</si>
  <si>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</si>
  <si>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</si>
  <si>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</si>
  <si>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</si>
  <si>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</si>
  <si>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</si>
  <si>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</si>
  <si>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</si>
  <si>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</si>
  <si>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</si>
  <si>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</si>
  <si>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</si>
  <si>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</si>
  <si>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</si>
  <si>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</si>
  <si>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</si>
  <si>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</si>
  <si>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</si>
  <si>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</si>
  <si>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</si>
  <si>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</si>
  <si>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</si>
  <si>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</si>
  <si>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</si>
  <si>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</si>
  <si>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</si>
  <si>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</si>
  <si>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</si>
  <si>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</si>
  <si>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</si>
  <si>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</si>
  <si>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</si>
  <si>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</si>
  <si>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</si>
  <si>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</si>
  <si>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</si>
  <si>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</si>
  <si>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</si>
  <si>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</si>
  <si>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</si>
  <si>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</si>
  <si>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</si>
  <si>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</si>
  <si>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</si>
  <si>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</si>
  <si>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</si>
  <si>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</si>
  <si>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</si>
  <si>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</si>
  <si>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</si>
  <si>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</si>
  <si>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</si>
  <si>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</si>
  <si>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</si>
  <si>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</si>
  <si>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</si>
  <si>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</si>
  <si>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</si>
  <si>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</si>
  <si>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</si>
  <si>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</si>
  <si>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</si>
  <si>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</si>
  <si>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</si>
  <si>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</si>
  <si>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</si>
  <si>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</si>
  <si>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</si>
  <si>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</si>
  <si>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</si>
  <si>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</si>
  <si>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</si>
  <si>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</si>
  <si>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</si>
  <si>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</si>
  <si>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</si>
  <si>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</si>
  <si>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</si>
  <si>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</si>
  <si>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</si>
  <si>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</si>
  <si>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</si>
  <si>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</si>
  <si>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</si>
  <si>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</si>
  <si>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</si>
  <si>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</si>
  <si>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</si>
  <si>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</si>
  <si>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</si>
  <si>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</si>
  <si>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</si>
  <si>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</si>
  <si>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</si>
  <si>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</si>
  <si>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</si>
  <si>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</si>
  <si>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</si>
  <si>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</si>
  <si>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</si>
  <si>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</si>
  <si>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</si>
  <si>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</si>
  <si>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</si>
  <si>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</si>
  <si>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</si>
  <si>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</si>
  <si>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</si>
  <si>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</si>
  <si>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</si>
  <si>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</si>
  <si>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</si>
  <si>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</si>
  <si>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</si>
  <si>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</si>
  <si>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</si>
  <si>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</si>
  <si>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</si>
  <si>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</si>
  <si>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</si>
  <si>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</si>
  <si>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</si>
  <si>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</si>
  <si>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</si>
  <si>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</si>
  <si>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</si>
  <si>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</si>
  <si>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</si>
  <si>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</si>
  <si>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</si>
  <si>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</si>
  <si>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</si>
  <si>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</si>
  <si>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</si>
  <si>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</si>
  <si>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</si>
  <si>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</si>
  <si>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</si>
  <si>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</si>
  <si>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</si>
  <si>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</si>
  <si>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</si>
  <si>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</si>
  <si>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</si>
  <si>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</si>
  <si>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</si>
  <si>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</si>
  <si>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</si>
  <si>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</si>
  <si>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</si>
  <si>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</si>
  <si>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</si>
  <si>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</si>
  <si>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</si>
  <si>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</si>
  <si>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</si>
  <si>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</si>
  <si>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</si>
  <si>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</si>
  <si>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</si>
  <si>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</si>
  <si>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</si>
  <si>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</si>
  <si>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</si>
  <si>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</si>
  <si>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</si>
  <si>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</si>
  <si>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</si>
  <si>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</si>
  <si>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</si>
  <si>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</si>
  <si>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</si>
  <si>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</si>
  <si>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</si>
  <si>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</si>
  <si>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</si>
  <si>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</si>
  <si>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</si>
  <si>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</si>
  <si>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</si>
  <si>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</si>
  <si>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</si>
  <si>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</si>
  <si>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</si>
  <si>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</si>
  <si>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</si>
  <si>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</si>
  <si>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</si>
  <si>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</si>
  <si>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</si>
  <si>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</si>
  <si>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</si>
  <si>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</si>
  <si>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</si>
  <si>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</si>
  <si>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</si>
  <si>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</si>
  <si>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</si>
  <si>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</si>
  <si>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</si>
  <si>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</si>
  <si>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</si>
  <si>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</si>
  <si>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</si>
  <si>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</si>
  <si>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</si>
  <si>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</si>
  <si>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</si>
  <si>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</si>
  <si>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</si>
  <si>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</si>
  <si>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</si>
  <si>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</si>
  <si>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</si>
  <si>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</si>
  <si>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</si>
  <si>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</si>
  <si>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</si>
  <si>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</si>
  <si>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</si>
  <si>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</si>
  <si>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</si>
  <si>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</si>
  <si>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</si>
  <si>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</si>
  <si>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</si>
  <si>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</si>
  <si>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</si>
  <si>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</si>
  <si>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</si>
  <si>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</si>
  <si>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</si>
  <si>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</si>
  <si>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</si>
  <si>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</si>
  <si>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</si>
  <si>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</si>
  <si>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</si>
  <si>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</si>
  <si>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</si>
  <si>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</si>
  <si>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</si>
  <si>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</si>
  <si>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</si>
  <si>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</si>
  <si>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</si>
  <si>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</si>
  <si>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</si>
  <si>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</si>
  <si>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</si>
  <si>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</si>
  <si>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</si>
  <si>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</si>
  <si>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</si>
  <si>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</si>
  <si>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</si>
  <si>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</si>
  <si>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</si>
  <si>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</si>
  <si>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</si>
  <si>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</si>
  <si>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</si>
  <si>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</si>
  <si>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</si>
  <si>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</si>
  <si>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</si>
  <si>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</si>
  <si>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</si>
  <si>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</si>
  <si>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</si>
  <si>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</si>
  <si>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</si>
  <si>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</si>
  <si>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</si>
  <si>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</si>
  <si>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</si>
  <si>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</si>
  <si>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</si>
  <si>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</si>
  <si>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</si>
  <si>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</si>
  <si>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</si>
  <si>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</si>
  <si>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</si>
  <si>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</si>
  <si>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</si>
  <si>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</si>
  <si>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</si>
  <si>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</si>
  <si>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</si>
  <si>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</si>
  <si>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</si>
  <si>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</si>
  <si>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</si>
  <si>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</si>
  <si>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</si>
  <si>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</si>
  <si>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</si>
  <si>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</si>
  <si>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</si>
  <si>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</si>
  <si>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</si>
  <si>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</si>
  <si>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</si>
  <si>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</si>
  <si>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</si>
  <si>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</si>
  <si>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</si>
  <si>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</si>
  <si>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</si>
  <si>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</si>
  <si>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</si>
  <si>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</si>
  <si>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</si>
  <si>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</si>
  <si>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</si>
  <si>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</si>
  <si>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</si>
  <si>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</si>
  <si>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</si>
  <si>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</si>
  <si>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</si>
  <si>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</si>
  <si>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</si>
  <si>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</si>
  <si>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</si>
  <si>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</si>
  <si>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</si>
  <si>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</si>
  <si>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</si>
  <si>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</si>
  <si>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</si>
  <si>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</si>
  <si>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</si>
  <si>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</si>
  <si>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</si>
  <si>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</si>
  <si>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</si>
  <si>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</si>
  <si>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</si>
  <si>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</si>
  <si>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</si>
  <si>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</si>
  <si>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</si>
  <si>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</si>
  <si>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</si>
  <si>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</si>
  <si>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</si>
  <si>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</si>
  <si>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</si>
  <si>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</si>
  <si>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</si>
  <si>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</si>
  <si>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</si>
  <si>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</si>
  <si>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</si>
  <si>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</si>
  <si>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</si>
  <si>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</si>
  <si>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</si>
  <si>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</si>
  <si>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</si>
  <si>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</si>
  <si>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</si>
  <si>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</si>
  <si>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</si>
  <si>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</si>
  <si>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</si>
  <si>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</si>
  <si>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</si>
  <si>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</si>
  <si>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</si>
  <si>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</si>
  <si>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</si>
  <si>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</si>
  <si>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</si>
  <si>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</si>
  <si>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</si>
  <si>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</si>
  <si>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</si>
  <si>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</si>
  <si>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</si>
  <si>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</si>
  <si>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</si>
  <si>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</si>
  <si>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</si>
  <si>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</si>
  <si>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</si>
  <si>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</si>
  <si>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</si>
  <si>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</si>
  <si>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</si>
  <si>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</si>
  <si>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</si>
  <si>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</si>
  <si>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</si>
  <si>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</si>
  <si>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</si>
  <si>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</si>
  <si>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</si>
  <si>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</si>
  <si>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</si>
  <si>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</si>
  <si>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</si>
  <si>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</si>
  <si>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</si>
  <si>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</si>
  <si>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</si>
  <si>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</si>
  <si>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</si>
  <si>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</si>
  <si>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</si>
  <si>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</si>
  <si>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</si>
  <si>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</si>
  <si>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</si>
  <si>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</si>
  <si>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</si>
  <si>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</si>
  <si>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</si>
  <si>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</si>
  <si>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</si>
  <si>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</si>
  <si>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</si>
  <si>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</si>
  <si>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</si>
  <si>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</si>
  <si>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</si>
  <si>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</si>
  <si>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</si>
  <si>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</si>
  <si>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</si>
  <si>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</si>
  <si>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</si>
  <si>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</si>
  <si>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</si>
  <si>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</si>
  <si>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</si>
  <si>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</si>
  <si>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</si>
  <si>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</si>
  <si>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</si>
  <si>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</si>
  <si>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</si>
  <si>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</si>
  <si>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</si>
  <si>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</si>
  <si>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</si>
  <si>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</si>
  <si>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</si>
  <si>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</si>
  <si>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</si>
  <si>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</si>
  <si>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</si>
  <si>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</si>
  <si>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</si>
  <si>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</si>
  <si>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</si>
  <si>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</si>
  <si>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</si>
  <si>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</si>
  <si>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</si>
  <si>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</si>
  <si>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</si>
  <si>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</si>
  <si>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</si>
  <si>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</si>
  <si>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</si>
  <si>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</si>
  <si>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</si>
  <si>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</si>
  <si>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</si>
  <si>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</si>
  <si>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</si>
  <si>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</si>
  <si>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</si>
  <si>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</si>
  <si>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</si>
  <si>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</si>
  <si>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</si>
  <si>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</si>
  <si>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</si>
  <si>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</si>
  <si>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</si>
  <si>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</si>
  <si>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</si>
  <si>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</si>
  <si>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</si>
  <si>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</si>
  <si>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</si>
  <si>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</si>
  <si>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</si>
  <si>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</si>
  <si>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</si>
  <si>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</si>
  <si>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</si>
  <si>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</si>
  <si>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</si>
  <si>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</si>
  <si>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</si>
  <si>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</si>
  <si>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</si>
  <si>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</si>
  <si>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</si>
  <si>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</si>
  <si>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</si>
  <si>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</si>
  <si>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</si>
  <si>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</si>
  <si>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</si>
  <si>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</si>
  <si>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</si>
  <si>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</si>
  <si>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</si>
  <si>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</si>
  <si>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</si>
  <si>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</si>
  <si>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</si>
  <si>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</si>
  <si>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</si>
  <si>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</si>
  <si>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</si>
  <si>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</si>
  <si>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</si>
  <si>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</si>
  <si>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</si>
  <si>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</si>
  <si>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</si>
  <si>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</si>
  <si>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</si>
  <si>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</si>
  <si>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</si>
  <si>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</si>
  <si>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</si>
  <si>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</si>
  <si>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</si>
  <si>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</si>
  <si>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</si>
  <si>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</si>
  <si>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</si>
  <si>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</si>
  <si>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</si>
  <si>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</si>
  <si>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</si>
  <si>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</si>
  <si>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</si>
  <si>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</si>
  <si>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</si>
  <si>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</si>
  <si>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</si>
  <si>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</si>
  <si>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</si>
  <si>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</si>
  <si>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</si>
  <si>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</si>
  <si>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</si>
  <si>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</si>
  <si>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</si>
  <si>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</si>
  <si>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</si>
  <si>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</si>
  <si>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</si>
  <si>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</si>
  <si>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</si>
  <si>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</si>
  <si>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</si>
  <si>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</si>
  <si>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</si>
  <si>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</si>
  <si>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</si>
  <si>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</si>
  <si>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</si>
  <si>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</si>
  <si>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</si>
  <si>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</si>
  <si>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</si>
  <si>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</si>
  <si>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</si>
  <si>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</si>
  <si>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</si>
  <si>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</si>
  <si>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</si>
  <si>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</si>
  <si>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</si>
  <si>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</si>
  <si>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</si>
  <si>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</si>
  <si>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</si>
  <si>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</si>
  <si>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</si>
  <si>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</si>
  <si>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</si>
  <si>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</si>
  <si>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</si>
  <si>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</si>
  <si>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</si>
  <si>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</si>
  <si>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</si>
  <si>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</si>
  <si>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</si>
  <si>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</si>
  <si>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</si>
  <si>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</si>
  <si>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</si>
  <si>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</si>
  <si>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</si>
  <si>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</si>
  <si>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</si>
  <si>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</si>
  <si>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</si>
  <si>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</si>
  <si>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</si>
  <si>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</si>
  <si>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</si>
  <si>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</si>
  <si>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</si>
  <si>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</si>
  <si>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</si>
  <si>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</si>
  <si>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</si>
  <si>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</si>
  <si>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</si>
  <si>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</si>
  <si>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</si>
  <si>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</si>
  <si>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</si>
  <si>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</si>
  <si>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</si>
  <si>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</si>
  <si>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</si>
  <si>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</si>
  <si>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</si>
  <si>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</si>
  <si>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</si>
  <si>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</si>
  <si>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</si>
  <si>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</si>
  <si>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</si>
  <si>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</si>
  <si>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</si>
  <si>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</si>
  <si>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</si>
  <si>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</si>
  <si>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</si>
  <si>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</si>
  <si>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</si>
  <si>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</si>
  <si>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</si>
  <si>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</si>
  <si>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</si>
  <si>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</si>
  <si>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</si>
  <si>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</si>
  <si>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</si>
  <si>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</si>
  <si>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</si>
  <si>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</si>
  <si>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</si>
  <si>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</si>
  <si>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</si>
  <si>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</si>
  <si>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</si>
  <si>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</si>
  <si>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</si>
  <si>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</si>
  <si>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</si>
  <si>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</si>
  <si>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</si>
  <si>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</si>
  <si>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</si>
  <si>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</si>
  <si>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</si>
  <si>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</si>
  <si>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</si>
  <si>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</si>
  <si>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</si>
  <si>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</si>
  <si>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</si>
  <si>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</si>
  <si>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</si>
  <si>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</si>
  <si>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</si>
  <si>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</si>
  <si>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</si>
  <si>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</si>
  <si>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</si>
  <si>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</si>
  <si>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</si>
  <si>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</si>
  <si>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</si>
  <si>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</si>
  <si>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</si>
  <si>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</si>
  <si>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</si>
  <si>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</si>
  <si>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</si>
  <si>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</si>
  <si>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</si>
  <si>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</si>
  <si>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</si>
  <si>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</si>
  <si>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</si>
  <si>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</si>
  <si>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</si>
  <si>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</si>
  <si>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</si>
  <si>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</si>
  <si>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</si>
  <si>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</si>
  <si>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</si>
  <si>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</si>
  <si>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</si>
  <si>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</si>
  <si>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</si>
  <si>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</si>
  <si>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</si>
  <si>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</si>
  <si>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</si>
  <si>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</si>
  <si>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</si>
  <si>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</si>
  <si>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</si>
  <si>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</si>
  <si>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</si>
  <si>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</si>
  <si>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</si>
  <si>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</si>
  <si>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</si>
  <si>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</si>
  <si>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</si>
  <si>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</si>
  <si>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</si>
  <si>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</si>
  <si>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</si>
  <si>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</si>
  <si>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</si>
  <si>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</si>
  <si>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</si>
  <si>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</si>
  <si>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</si>
  <si>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</si>
  <si>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</si>
  <si>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</si>
  <si>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</si>
  <si>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</si>
  <si>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</si>
  <si>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</si>
  <si>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</si>
  <si>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</si>
  <si>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</si>
  <si>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</si>
  <si>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</si>
  <si>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</si>
  <si>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</si>
  <si>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</si>
  <si>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</si>
  <si>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</si>
  <si>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</si>
  <si>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</si>
  <si>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</si>
  <si>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</si>
  <si>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</si>
  <si>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</si>
  <si>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</si>
  <si>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</si>
  <si>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</si>
  <si>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</si>
  <si>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</si>
  <si>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</si>
  <si>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</si>
  <si>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</si>
  <si>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</si>
  <si>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</si>
  <si>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</si>
  <si>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</si>
  <si>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</si>
  <si>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</si>
  <si>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</si>
  <si>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</si>
  <si>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</si>
  <si>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</si>
  <si>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</si>
  <si>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</si>
  <si>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</si>
  <si>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</si>
  <si>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</si>
  <si>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</si>
  <si>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</si>
  <si>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</si>
  <si>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</si>
  <si>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</si>
  <si>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</si>
  <si>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</si>
  <si>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</si>
  <si>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</si>
  <si>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</si>
  <si>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</si>
  <si>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</si>
  <si>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</si>
  <si>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</si>
  <si>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</si>
  <si>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</si>
  <si>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</si>
  <si>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</si>
  <si>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</si>
  <si>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</si>
  <si>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</si>
  <si>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</si>
  <si>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</si>
  <si>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</si>
  <si>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</si>
  <si>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</si>
  <si>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</si>
  <si>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</si>
  <si>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</si>
  <si>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</si>
  <si>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</si>
  <si>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</si>
  <si>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</si>
  <si>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</si>
  <si>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</si>
  <si>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</si>
  <si>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</si>
  <si>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</si>
  <si>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</si>
  <si>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</si>
  <si>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</si>
  <si>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</si>
  <si>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</si>
  <si>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</si>
  <si>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</si>
  <si>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</si>
  <si>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</si>
  <si>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</si>
  <si>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</si>
  <si>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</si>
  <si>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</si>
  <si>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</si>
  <si>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</si>
  <si>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</si>
  <si>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</si>
  <si>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</si>
  <si>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</si>
  <si>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</si>
  <si>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</si>
  <si>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</si>
  <si>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</si>
  <si>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</si>
  <si>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</si>
  <si>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</si>
  <si>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</si>
  <si>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</si>
  <si>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</si>
  <si>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</si>
  <si>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</si>
  <si>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</si>
  <si>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</si>
  <si>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</si>
  <si>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</si>
  <si>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</si>
  <si>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</si>
  <si>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</si>
  <si>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</si>
  <si>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</si>
  <si>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</si>
  <si>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</si>
  <si>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</si>
  <si>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</si>
  <si>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</si>
  <si>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</si>
  <si>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</si>
  <si>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</si>
  <si>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</si>
  <si>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</si>
  <si>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</si>
  <si>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</si>
  <si>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</si>
  <si>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</si>
  <si>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</si>
  <si>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</si>
  <si>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</si>
  <si>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</si>
  <si>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</si>
  <si>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</si>
  <si>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</si>
  <si>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</si>
  <si>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</si>
  <si>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</si>
  <si>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</si>
  <si>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</si>
  <si>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</si>
  <si>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</si>
  <si>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</si>
  <si>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</si>
  <si>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</si>
  <si>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</si>
  <si>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</si>
  <si>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</si>
  <si>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</si>
  <si>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</si>
  <si>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</si>
  <si>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</si>
  <si>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</si>
  <si>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</si>
  <si>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</si>
  <si>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</si>
  <si>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</si>
  <si>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</si>
  <si>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</si>
  <si>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</si>
  <si>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</si>
  <si>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</si>
  <si>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</si>
  <si>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</si>
  <si>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</si>
  <si>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</si>
  <si>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</si>
  <si>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</si>
  <si>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</si>
  <si>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</si>
  <si>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</si>
  <si>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</si>
  <si>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</si>
  <si>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</si>
  <si>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</si>
  <si>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</si>
  <si>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</si>
  <si>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</si>
  <si>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</si>
  <si>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</si>
  <si>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</si>
  <si>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</si>
  <si>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</si>
  <si>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</si>
  <si>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</si>
  <si>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</si>
  <si>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</si>
  <si>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</si>
  <si>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</si>
  <si>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</si>
  <si>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</si>
  <si>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</si>
  <si>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</si>
  <si>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</si>
  <si>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</si>
  <si>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</si>
  <si>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</si>
  <si>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</si>
  <si>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</si>
  <si>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</si>
  <si>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</si>
  <si>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</si>
  <si>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</si>
  <si>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</si>
  <si>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</si>
  <si>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</si>
  <si>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</si>
  <si>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</si>
  <si>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</si>
  <si>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</si>
  <si>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</si>
  <si>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</si>
  <si>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</si>
  <si>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</si>
  <si>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</si>
  <si>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</si>
  <si>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</si>
  <si>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</si>
  <si>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</si>
  <si>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</si>
  <si>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</si>
  <si>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</si>
  <si>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</si>
  <si>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</si>
  <si>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</si>
  <si>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</si>
  <si>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</si>
  <si>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</si>
  <si>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</si>
  <si>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</si>
  <si>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</si>
  <si>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</si>
  <si>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</si>
  <si>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</si>
  <si>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</si>
  <si>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</si>
  <si>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</si>
  <si>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</si>
  <si>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</si>
  <si>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</si>
  <si>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</si>
  <si>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</si>
  <si>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</si>
  <si>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</si>
  <si>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</si>
  <si>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</si>
  <si>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</si>
  <si>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</si>
  <si>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</si>
  <si>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</si>
  <si>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</si>
  <si>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</si>
  <si>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</si>
  <si>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</si>
  <si>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</si>
  <si>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</si>
  <si>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</si>
  <si>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</si>
  <si>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</si>
  <si>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</si>
  <si>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</si>
  <si>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</si>
  <si>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</si>
  <si>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</si>
  <si>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</si>
  <si>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</si>
  <si>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</si>
  <si>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</si>
  <si>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</si>
  <si>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</si>
  <si>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</si>
  <si>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</si>
  <si>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</si>
  <si>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</si>
  <si>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</si>
  <si>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</si>
  <si>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</si>
  <si>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</si>
  <si>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</si>
  <si>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</si>
  <si>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</si>
  <si>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</si>
  <si>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</si>
  <si>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</si>
  <si>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</si>
  <si>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</si>
  <si>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</si>
  <si>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</si>
  <si>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</si>
  <si>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</si>
  <si>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</si>
  <si>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</si>
  <si>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</si>
  <si>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</si>
  <si>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</si>
  <si>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</si>
  <si>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</si>
  <si>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</si>
  <si>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</si>
  <si>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</si>
  <si>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</si>
  <si>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</si>
  <si>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</si>
  <si>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</si>
  <si>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</si>
  <si>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</si>
  <si>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</si>
  <si>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</si>
  <si>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</si>
  <si>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</si>
  <si>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</si>
  <si>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</si>
  <si>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</si>
  <si>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</si>
  <si>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</si>
  <si>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</si>
  <si>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</si>
  <si>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</si>
  <si>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</si>
  <si>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</si>
  <si>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</si>
  <si>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</si>
  <si>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</si>
  <si>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</si>
  <si>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</si>
  <si>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</si>
  <si>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</si>
  <si>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</si>
  <si>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</si>
  <si>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</si>
  <si>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</si>
  <si>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</si>
  <si>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</si>
  <si>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</si>
  <si>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</si>
  <si>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</si>
  <si>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</si>
  <si>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</si>
  <si>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</si>
  <si>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</si>
  <si>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</si>
  <si>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</si>
  <si>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</si>
  <si>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</si>
  <si>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</si>
  <si>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</si>
  <si>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</si>
  <si>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</si>
  <si>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</si>
  <si>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</si>
  <si>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</si>
  <si>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</si>
  <si>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</si>
  <si>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</si>
  <si>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</si>
  <si>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</si>
  <si>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</si>
  <si>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</si>
  <si>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</si>
  <si>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</si>
  <si>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</si>
  <si>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</si>
  <si>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</si>
  <si>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</si>
  <si>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</si>
  <si>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</si>
  <si>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</si>
  <si>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</si>
  <si>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</si>
  <si>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</si>
  <si>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</si>
  <si>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</si>
  <si>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</si>
  <si>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</si>
  <si>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</si>
  <si>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</si>
  <si>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</si>
  <si>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</si>
  <si>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</si>
  <si>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</si>
  <si>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</si>
  <si>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</si>
  <si>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</si>
  <si>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</si>
  <si>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</si>
  <si>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</si>
  <si>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</si>
  <si>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</si>
  <si>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</si>
  <si>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</si>
  <si>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</si>
  <si>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</si>
  <si>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</si>
  <si>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</si>
  <si>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</si>
  <si>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</si>
  <si>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</si>
  <si>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</si>
  <si>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</si>
  <si>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</si>
  <si>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</si>
  <si>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</si>
  <si>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</si>
  <si>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</si>
  <si>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</si>
  <si>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</si>
  <si>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</si>
  <si>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</si>
  <si>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</si>
  <si>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</si>
  <si>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</si>
  <si>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</si>
  <si>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</si>
  <si>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</si>
  <si>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</si>
  <si>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</si>
  <si>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</si>
  <si>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</si>
  <si>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</si>
  <si>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</si>
  <si>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</si>
  <si>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</si>
  <si>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</si>
  <si>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</si>
  <si>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</si>
  <si>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</si>
  <si>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</si>
  <si>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</si>
  <si>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</si>
  <si>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</si>
  <si>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</si>
  <si>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</si>
  <si>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</si>
  <si>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</si>
  <si>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</si>
  <si>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</si>
  <si>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</si>
  <si>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</si>
  <si>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</si>
  <si>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</si>
  <si>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</si>
  <si>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</si>
  <si>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</si>
  <si>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</si>
  <si>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</si>
  <si>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</si>
  <si>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</si>
  <si>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</si>
  <si>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</si>
  <si>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</si>
  <si>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</si>
  <si>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</si>
  <si>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</si>
  <si>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</si>
  <si>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</si>
  <si>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</si>
  <si>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</si>
  <si>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</si>
  <si>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</si>
  <si>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</si>
  <si>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</si>
  <si>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</si>
  <si>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</si>
  <si>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</si>
  <si>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</si>
  <si>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</si>
  <si>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</si>
  <si>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</si>
  <si>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</si>
  <si>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</si>
  <si>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</si>
  <si>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</si>
  <si>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</si>
  <si>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</si>
  <si>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</si>
  <si>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</si>
  <si>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</si>
  <si>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</si>
  <si>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</si>
  <si>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</si>
  <si>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</si>
  <si>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</si>
  <si>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</si>
  <si>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</si>
  <si>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</si>
  <si>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</si>
  <si>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</si>
  <si>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</si>
  <si>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</si>
  <si>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</si>
  <si>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</si>
  <si>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</si>
  <si>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</si>
  <si>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</si>
  <si>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</si>
  <si>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</si>
  <si>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</si>
  <si>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</si>
  <si>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</si>
  <si>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</si>
  <si>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</si>
  <si>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</si>
  <si>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</si>
  <si>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</si>
  <si>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</si>
  <si>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</si>
  <si>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</si>
  <si>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</si>
  <si>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</si>
  <si>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</si>
  <si>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</si>
  <si>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</si>
  <si>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</si>
  <si>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</si>
  <si>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</si>
  <si>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</si>
  <si>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</si>
  <si>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</si>
  <si>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</si>
  <si>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</si>
  <si>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</si>
  <si>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</si>
  <si>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</si>
  <si>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</si>
  <si>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</si>
  <si>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</si>
  <si>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</si>
  <si>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</si>
  <si>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</si>
  <si>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</si>
  <si>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</si>
  <si>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</si>
  <si>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</si>
  <si>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</si>
  <si>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</si>
  <si>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</si>
  <si>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</si>
  <si>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</si>
  <si>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</si>
  <si>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</si>
  <si>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</si>
  <si>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</si>
  <si>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</si>
  <si>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</si>
  <si>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</si>
  <si>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</si>
  <si>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</si>
  <si>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</si>
  <si>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</si>
  <si>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</si>
  <si>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</si>
  <si>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</si>
  <si>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</si>
  <si>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</si>
  <si>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</si>
  <si>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</si>
  <si>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</si>
  <si>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</si>
  <si>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</si>
  <si>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</si>
  <si>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</si>
  <si>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</si>
  <si>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</si>
  <si>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</si>
  <si>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</si>
  <si>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</si>
  <si>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</si>
  <si>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</si>
  <si>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</si>
  <si>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</si>
  <si>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</si>
  <si>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</si>
  <si>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</si>
  <si>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</si>
  <si>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</si>
  <si>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</si>
  <si>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</si>
  <si>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</si>
  <si>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</si>
  <si>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</si>
  <si>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</si>
  <si>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</si>
  <si>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</si>
  <si>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</si>
  <si>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</si>
  <si>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</si>
  <si>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</si>
  <si>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</si>
  <si>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</si>
  <si>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</si>
  <si>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</si>
  <si>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</si>
  <si>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</si>
  <si>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</si>
  <si>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</si>
  <si>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</si>
  <si>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</si>
  <si>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</si>
  <si>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</si>
  <si>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</si>
  <si>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</si>
  <si>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</si>
  <si>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</si>
  <si>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</si>
  <si>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</si>
  <si>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</si>
  <si>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</si>
  <si>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</si>
  <si>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</si>
  <si>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</si>
  <si>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</si>
  <si>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</si>
  <si>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</si>
  <si>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</si>
  <si>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</si>
  <si>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</si>
  <si>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</si>
  <si>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</si>
  <si>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</si>
  <si>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</si>
  <si>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</si>
  <si>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</si>
  <si>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</si>
  <si>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</si>
  <si>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</si>
  <si>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</si>
  <si>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</si>
  <si>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</si>
  <si>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</si>
  <si>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</si>
  <si>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</si>
  <si>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</si>
  <si>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</si>
  <si>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</si>
  <si>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</si>
  <si>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</si>
  <si>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</si>
  <si>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</si>
  <si>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</si>
  <si>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</si>
  <si>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</si>
  <si>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</si>
  <si>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</si>
  <si>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</si>
  <si>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</si>
  <si>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</si>
  <si>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</si>
  <si>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</si>
  <si>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</si>
  <si>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</si>
  <si>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</si>
  <si>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</si>
  <si>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</si>
  <si>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</si>
  <si>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</si>
  <si>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</si>
  <si>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</si>
  <si>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</si>
  <si>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</si>
  <si>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</si>
  <si>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</si>
  <si>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</si>
  <si>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</si>
  <si>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</si>
  <si>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</si>
  <si>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</si>
  <si>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</si>
  <si>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</si>
  <si>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</si>
  <si>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</si>
  <si>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</si>
  <si>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</si>
  <si>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</si>
  <si>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</si>
  <si>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</si>
  <si>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</si>
  <si>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</si>
  <si>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</si>
  <si>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</si>
  <si>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</si>
  <si>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</si>
  <si>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</si>
  <si>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</si>
  <si>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</si>
  <si>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</si>
  <si>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</si>
  <si>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</si>
  <si>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</si>
  <si>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</si>
  <si>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</si>
  <si>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</si>
  <si>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</si>
  <si>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</si>
  <si>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</si>
  <si>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</si>
  <si>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</si>
  <si>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</si>
  <si>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</si>
  <si>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</si>
  <si>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</si>
  <si>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</si>
  <si>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</si>
  <si>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</si>
  <si>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</si>
  <si>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</si>
  <si>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</si>
  <si>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</si>
  <si>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</si>
  <si>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</si>
  <si>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</si>
  <si>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</si>
  <si>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</si>
  <si>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</si>
  <si>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</si>
  <si>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</si>
  <si>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</si>
  <si>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</si>
  <si>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</si>
  <si>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</si>
  <si>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</si>
  <si>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</si>
  <si>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</si>
  <si>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</si>
  <si>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</si>
  <si>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</si>
  <si>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</si>
  <si>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</si>
  <si>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</si>
  <si>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</si>
  <si>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</si>
  <si>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</si>
  <si>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</si>
  <si>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</si>
  <si>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</si>
  <si>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</si>
  <si>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</si>
  <si>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</si>
  <si>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</si>
  <si>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</si>
  <si>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</si>
  <si>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</si>
  <si>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</si>
  <si>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</si>
  <si>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</si>
  <si>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</si>
  <si>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</si>
  <si>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</si>
  <si>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</si>
  <si>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</si>
  <si>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</si>
  <si>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</si>
  <si>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</si>
  <si>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</si>
  <si>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</si>
  <si>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</si>
  <si>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</si>
  <si>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</si>
  <si>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</si>
  <si>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</si>
  <si>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</si>
  <si>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</si>
  <si>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</si>
  <si>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</si>
  <si>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</si>
  <si>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</si>
  <si>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</si>
  <si>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</si>
  <si>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</si>
  <si>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</si>
  <si>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</si>
  <si>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</si>
  <si>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</si>
  <si>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</si>
  <si>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</si>
  <si>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</si>
  <si>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</si>
  <si>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</si>
  <si>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</si>
  <si>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</si>
  <si>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</si>
  <si>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</si>
  <si>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</si>
  <si>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</si>
  <si>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</si>
  <si>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</si>
  <si>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</si>
  <si>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</si>
  <si>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</si>
  <si>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</si>
  <si>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</si>
  <si>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</si>
  <si>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</si>
  <si>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</si>
  <si>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</si>
  <si>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</si>
  <si>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</si>
  <si>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</si>
  <si>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</si>
  <si>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</si>
  <si>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</si>
  <si>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</si>
  <si>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</si>
  <si>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</si>
  <si>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</si>
  <si>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</si>
  <si>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</si>
  <si>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</si>
  <si>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</si>
  <si>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</si>
  <si>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</si>
  <si>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</si>
  <si>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</si>
  <si>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</si>
  <si>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</si>
  <si>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</si>
  <si>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</si>
  <si>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</si>
  <si>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</si>
  <si>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</si>
  <si>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</si>
  <si>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</si>
  <si>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</si>
  <si>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</si>
  <si>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</si>
  <si>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</si>
  <si>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</si>
  <si>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</si>
  <si>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</si>
  <si>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</si>
  <si>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</si>
  <si>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</si>
  <si>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</si>
  <si>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</si>
  <si>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</si>
  <si>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</si>
  <si>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</si>
  <si>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</si>
  <si>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</si>
  <si>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</si>
  <si>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</si>
  <si>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</si>
  <si>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</si>
  <si>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</si>
  <si>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</si>
  <si>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</si>
  <si>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</si>
  <si>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</si>
  <si>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</si>
  <si>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</si>
  <si>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</si>
  <si>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</si>
  <si>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</si>
  <si>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</si>
  <si>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</si>
  <si>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</si>
  <si>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</si>
  <si>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</si>
  <si>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</si>
  <si>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</si>
  <si>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</si>
  <si>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</si>
  <si>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</si>
  <si>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</si>
  <si>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</si>
  <si>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</si>
  <si>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</si>
  <si>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</si>
  <si>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</si>
  <si>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</si>
  <si>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</si>
  <si>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</si>
  <si>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</si>
  <si>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</si>
  <si>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</si>
  <si>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</si>
  <si>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</si>
  <si>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</si>
  <si>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</si>
  <si>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</si>
  <si>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</si>
  <si>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</si>
  <si>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</si>
  <si>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</si>
  <si>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</si>
  <si>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</si>
  <si>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</si>
  <si>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</si>
  <si>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</si>
  <si>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</si>
  <si>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</si>
  <si>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</si>
  <si>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</si>
  <si>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</si>
  <si>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</si>
  <si>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</si>
  <si>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</si>
  <si>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</si>
  <si>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</si>
  <si>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</si>
  <si>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</si>
  <si>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</si>
  <si>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</si>
  <si>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</si>
  <si>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</si>
  <si>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</si>
  <si>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</si>
  <si>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</si>
  <si>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</si>
  <si>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</si>
  <si>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</si>
  <si>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</si>
  <si>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</si>
  <si>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</si>
  <si>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</si>
  <si>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</si>
  <si>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</si>
  <si>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</si>
  <si>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</si>
  <si>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</si>
  <si>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</si>
  <si>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</si>
  <si>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</si>
  <si>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</si>
  <si>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</si>
  <si>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</si>
  <si>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</si>
  <si>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</si>
  <si>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</si>
  <si>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</si>
  <si>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</si>
  <si>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</si>
  <si>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</si>
  <si>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</si>
  <si>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</si>
  <si>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</si>
  <si>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</si>
  <si>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</si>
  <si>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</si>
  <si>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</si>
  <si>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</si>
  <si>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</si>
  <si>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</si>
  <si>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</si>
  <si>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</si>
  <si>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</si>
  <si>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</si>
  <si>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</si>
  <si>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</si>
  <si>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</si>
  <si>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</si>
  <si>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</si>
  <si>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</si>
  <si>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</si>
  <si>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</si>
  <si>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</si>
  <si>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</si>
  <si>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</si>
  <si>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</si>
  <si>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</si>
  <si>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</si>
  <si>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</si>
  <si>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</si>
  <si>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</si>
  <si>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</si>
  <si>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</si>
  <si>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</si>
  <si>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</si>
  <si>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</si>
  <si>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</si>
  <si>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</si>
  <si>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</si>
  <si>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</si>
  <si>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</si>
  <si>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</si>
  <si>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</si>
  <si>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</si>
  <si>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</si>
  <si>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</si>
  <si>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</si>
  <si>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</si>
  <si>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</si>
  <si>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</si>
  <si>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</si>
  <si>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</si>
  <si>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</si>
  <si>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</si>
  <si>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</si>
  <si>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</si>
  <si>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</si>
  <si>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</si>
  <si>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</si>
  <si>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</si>
  <si>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</si>
  <si>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</si>
  <si>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</si>
  <si>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</si>
  <si>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</si>
  <si>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</si>
  <si>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</si>
  <si>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</si>
  <si>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</si>
  <si>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</si>
  <si>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</si>
  <si>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</si>
  <si>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</si>
  <si>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</si>
  <si>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</si>
  <si>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</si>
  <si>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</si>
  <si>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</si>
  <si>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</si>
  <si>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</si>
  <si>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</si>
  <si>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</si>
  <si>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</si>
  <si>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</si>
  <si>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</si>
  <si>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</si>
  <si>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</si>
  <si>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</si>
  <si>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</si>
  <si>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</si>
  <si>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</si>
  <si>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</si>
  <si>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</si>
  <si>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</si>
  <si>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</si>
  <si>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</si>
  <si>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</si>
  <si>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</si>
  <si>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</si>
  <si>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</si>
  <si>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</si>
  <si>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</si>
  <si>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</si>
  <si>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</si>
  <si>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</si>
  <si>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</si>
  <si>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</si>
  <si>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</si>
  <si>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</si>
  <si>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</si>
  <si>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</si>
  <si>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</si>
  <si>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</si>
  <si>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</si>
  <si>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</si>
  <si>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</si>
  <si>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</si>
  <si>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</si>
  <si>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</si>
  <si>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</si>
  <si>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</si>
  <si>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</si>
  <si>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</si>
  <si>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</si>
  <si>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</si>
  <si>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</si>
  <si>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</si>
  <si>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</si>
  <si>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</si>
  <si>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</si>
  <si>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</si>
  <si>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</si>
  <si>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</si>
  <si>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</si>
  <si>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</si>
  <si>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</si>
  <si>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</si>
  <si>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</si>
  <si>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</si>
  <si>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</si>
  <si>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</si>
  <si>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</si>
  <si>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</si>
  <si>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</si>
  <si>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</si>
  <si>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</si>
  <si>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</si>
  <si>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</si>
  <si>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</si>
  <si>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</si>
  <si>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</si>
  <si>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</si>
  <si>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</si>
  <si>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</si>
  <si>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</si>
  <si>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</si>
  <si>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</si>
  <si>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</si>
  <si>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</si>
  <si>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</si>
  <si>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</si>
  <si>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</si>
  <si>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</si>
  <si>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</si>
  <si>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</si>
  <si>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</si>
  <si>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</si>
  <si>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</si>
  <si>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</si>
  <si>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</si>
  <si>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</si>
  <si>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</si>
  <si>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</si>
  <si>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</si>
  <si>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</si>
  <si>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</si>
  <si>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</si>
  <si>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</si>
  <si>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</si>
  <si>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</si>
  <si>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</si>
  <si>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</si>
  <si>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</si>
  <si>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</si>
  <si>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</si>
  <si>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</si>
  <si>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</si>
  <si>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</si>
  <si>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</si>
  <si>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</si>
  <si>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</si>
  <si>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</si>
  <si>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</si>
  <si>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</si>
  <si>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</si>
  <si>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</si>
  <si>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</si>
  <si>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</si>
  <si>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</si>
  <si>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</si>
  <si>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</si>
  <si>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</si>
  <si>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</si>
  <si>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</si>
  <si>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</si>
  <si>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</si>
  <si>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</si>
  <si>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</si>
  <si>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</si>
  <si>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</si>
  <si>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</si>
  <si>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</si>
  <si>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</si>
  <si>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</si>
  <si>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</si>
  <si>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</si>
  <si>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</si>
  <si>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</si>
  <si>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</si>
  <si>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</si>
  <si>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</si>
  <si>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</si>
  <si>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</si>
  <si>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</si>
  <si>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</si>
  <si>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</si>
  <si>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</si>
  <si>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</si>
  <si>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</si>
  <si>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</si>
  <si>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</si>
  <si>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</si>
  <si>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</si>
  <si>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</si>
  <si>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</si>
  <si>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</si>
  <si>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</si>
  <si>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</si>
  <si>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</si>
  <si>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</si>
  <si>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</si>
  <si>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</si>
  <si>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</si>
  <si>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</si>
  <si>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</si>
  <si>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</si>
  <si>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</si>
  <si>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</si>
  <si>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</si>
  <si>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</si>
  <si>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</si>
  <si>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</si>
  <si>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</si>
  <si>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</si>
  <si>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</si>
  <si>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</si>
  <si>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</si>
  <si>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</si>
  <si>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</si>
  <si>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</si>
  <si>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</si>
  <si>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</si>
  <si>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</si>
  <si>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</si>
  <si>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</si>
  <si>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</si>
  <si>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</si>
  <si>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</si>
  <si>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</si>
  <si>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</si>
  <si>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</si>
  <si>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</si>
  <si>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</si>
  <si>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</si>
  <si>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</si>
  <si>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</si>
  <si>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</si>
  <si>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</si>
  <si>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</si>
  <si>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</si>
  <si>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</si>
  <si>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</si>
  <si>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</si>
  <si>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</si>
  <si>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</si>
  <si>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</si>
  <si>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</si>
  <si>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</si>
  <si>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</si>
  <si>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</si>
  <si>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</si>
  <si>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</si>
  <si>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</si>
  <si>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</si>
  <si>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</si>
  <si>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</si>
  <si>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</si>
  <si>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</si>
  <si>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</si>
  <si>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</si>
  <si>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</si>
  <si>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</si>
  <si>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</si>
  <si>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</si>
  <si>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</si>
  <si>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</si>
  <si>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</si>
  <si>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</si>
  <si>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</si>
  <si>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</si>
  <si>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</si>
  <si>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</si>
  <si>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</si>
  <si>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</si>
  <si>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</si>
  <si>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</si>
  <si>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</si>
  <si>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</si>
  <si>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</si>
  <si>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</si>
  <si>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</si>
  <si>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</si>
  <si>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</si>
  <si>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</si>
  <si>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</si>
  <si>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</si>
  <si>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</si>
  <si>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</si>
  <si>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</si>
  <si>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</si>
  <si>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</si>
  <si>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</si>
  <si>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</si>
  <si>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</si>
  <si>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</si>
  <si>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</si>
  <si>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</si>
  <si>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</si>
  <si>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</si>
  <si>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</si>
  <si>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</si>
  <si>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</si>
  <si>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</si>
  <si>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</si>
  <si>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</si>
  <si>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</si>
  <si>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</si>
  <si>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</si>
  <si>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</si>
  <si>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</si>
  <si>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</si>
  <si>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</si>
  <si>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</si>
  <si>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</si>
  <si>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</si>
  <si>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</si>
  <si>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</si>
  <si>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</si>
  <si>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</si>
  <si>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</si>
  <si>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</si>
  <si>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</si>
  <si>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</si>
  <si>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</si>
  <si>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</si>
  <si>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</si>
  <si>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</si>
  <si>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</si>
  <si>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</si>
  <si>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</si>
  <si>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</si>
  <si>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</si>
  <si>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</si>
  <si>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</si>
  <si>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</si>
  <si>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</si>
  <si>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</si>
  <si>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</si>
  <si>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</si>
  <si>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</si>
  <si>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</si>
  <si>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</si>
  <si>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</si>
  <si>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</si>
  <si>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</si>
  <si>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</si>
  <si>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</si>
  <si>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</si>
  <si>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</si>
  <si>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</si>
  <si>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</si>
  <si>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</si>
  <si>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</si>
  <si>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</si>
  <si>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</si>
  <si>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</si>
  <si>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</si>
  <si>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</si>
  <si>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</si>
  <si>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</si>
  <si>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</si>
  <si>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</si>
  <si>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</si>
  <si>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</si>
  <si>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</si>
  <si>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</si>
  <si>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</si>
  <si>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</si>
  <si>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</si>
  <si>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</si>
  <si>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</si>
  <si>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</si>
  <si>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</si>
  <si>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</si>
  <si>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</si>
  <si>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</si>
  <si>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</si>
  <si>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</si>
  <si>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</si>
  <si>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</si>
  <si>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</si>
  <si>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</si>
  <si>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</si>
  <si>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</si>
  <si>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</si>
  <si>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</si>
  <si>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</si>
  <si>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</si>
  <si>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</si>
  <si>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</si>
  <si>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</si>
  <si>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</si>
  <si>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</si>
  <si>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</si>
  <si>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</si>
  <si>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</si>
  <si>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</si>
  <si>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</si>
  <si>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</si>
  <si>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</si>
  <si>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</si>
  <si>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</si>
  <si>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</si>
  <si>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</si>
  <si>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</si>
  <si>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</si>
  <si>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</si>
  <si>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</si>
  <si>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</si>
  <si>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</si>
  <si>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</si>
  <si>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</si>
  <si>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</si>
  <si>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</si>
  <si>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</si>
  <si>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</si>
  <si>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</si>
  <si>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</si>
  <si>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</si>
  <si>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</si>
  <si>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</si>
  <si>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</si>
  <si>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</si>
  <si>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</si>
  <si>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</si>
  <si>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</si>
  <si>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</si>
  <si>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</si>
  <si>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</si>
  <si>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</si>
  <si>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</si>
  <si>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</si>
  <si>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</si>
  <si>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</si>
  <si>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</si>
  <si>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</si>
  <si>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</si>
  <si>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</si>
  <si>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</si>
  <si>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</si>
  <si>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</si>
  <si>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</si>
  <si>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</si>
  <si>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</si>
  <si>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</si>
  <si>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</si>
  <si>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</si>
  <si>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</si>
  <si>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</si>
  <si>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</si>
  <si>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</si>
  <si>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</si>
  <si>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</si>
  <si>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</si>
  <si>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</si>
  <si>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</si>
  <si>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</si>
  <si>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</si>
  <si>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</si>
  <si>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</si>
  <si>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</si>
  <si>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</si>
  <si>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</si>
  <si>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</si>
  <si>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</si>
  <si>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</si>
  <si>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</si>
  <si>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</si>
  <si>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</si>
  <si>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</si>
  <si>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</si>
  <si>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</si>
  <si>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</si>
  <si>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</si>
  <si>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</si>
  <si>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</si>
  <si>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</si>
  <si>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</si>
  <si>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</si>
  <si>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</si>
  <si>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</si>
  <si>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</si>
  <si>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</si>
  <si>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</si>
  <si>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</si>
  <si>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</si>
  <si>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</si>
  <si>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</si>
  <si>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</si>
  <si>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</si>
  <si>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</si>
  <si>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</si>
  <si>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</si>
  <si>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</si>
  <si>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</si>
  <si>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</si>
  <si>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</si>
  <si>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</si>
  <si>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</si>
  <si>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</si>
  <si>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</si>
  <si>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</si>
  <si>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</si>
  <si>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</si>
  <si>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</si>
  <si>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</si>
  <si>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</si>
  <si>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</si>
  <si>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</si>
  <si>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</si>
  <si>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</si>
  <si>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</si>
  <si>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</si>
  <si>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</si>
  <si>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</si>
  <si>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</si>
  <si>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</si>
  <si>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</si>
  <si>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</si>
  <si>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</si>
  <si>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</si>
  <si>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</si>
  <si>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</si>
  <si>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</si>
  <si>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</si>
  <si>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</si>
  <si>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</si>
  <si>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</si>
  <si>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</si>
  <si>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</si>
  <si>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</si>
  <si>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</si>
  <si>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</si>
  <si>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</si>
  <si>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</si>
  <si>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</si>
  <si>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</si>
  <si>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</si>
  <si>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</si>
  <si>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</si>
  <si>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</si>
  <si>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</si>
  <si>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</si>
  <si>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</si>
  <si>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</si>
  <si>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</si>
  <si>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</si>
  <si>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</si>
  <si>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</si>
  <si>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</si>
  <si>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</si>
  <si>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</si>
  <si>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</si>
  <si>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</si>
  <si>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</si>
  <si>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</si>
  <si>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</si>
  <si>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</si>
  <si>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</si>
  <si>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</si>
  <si>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</si>
  <si>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</si>
  <si>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</si>
  <si>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</si>
  <si>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</si>
  <si>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</si>
  <si>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</si>
  <si>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</si>
  <si>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</si>
  <si>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</si>
  <si>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</si>
  <si>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</si>
  <si>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</si>
  <si>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</si>
  <si>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</si>
  <si>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</si>
  <si>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</si>
  <si>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</si>
  <si>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</si>
  <si>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</si>
  <si>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</si>
  <si>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</si>
  <si>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</si>
  <si>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</si>
  <si>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</si>
  <si>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</si>
  <si>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</si>
  <si>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</si>
  <si>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</si>
  <si>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</si>
  <si>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</si>
  <si>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</si>
  <si>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</si>
  <si>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</si>
  <si>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</si>
  <si>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</si>
  <si>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</si>
  <si>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</si>
  <si>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</si>
  <si>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</si>
  <si>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</si>
  <si>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</si>
  <si>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</si>
  <si>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</si>
  <si>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</si>
  <si>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</si>
  <si>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</si>
  <si>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</si>
  <si>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</si>
  <si>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</si>
  <si>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</si>
  <si>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</si>
  <si>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</si>
  <si>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</si>
  <si>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</si>
  <si>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</si>
  <si>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</si>
  <si>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</si>
  <si>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</si>
  <si>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</si>
  <si>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</si>
  <si>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</si>
  <si>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</si>
  <si>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</si>
  <si>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</si>
  <si>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</si>
  <si>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</si>
  <si>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</si>
  <si>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</si>
  <si>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</si>
  <si>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</si>
  <si>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</si>
  <si>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</si>
  <si>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</si>
  <si>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</si>
  <si>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</si>
  <si>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</si>
  <si>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</si>
  <si>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</si>
  <si>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</si>
  <si>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</si>
  <si>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</si>
  <si>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</si>
  <si>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</si>
  <si>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</si>
  <si>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</si>
  <si>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</si>
  <si>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</si>
  <si>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</si>
  <si>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</si>
  <si>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</si>
  <si>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</si>
  <si>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</si>
  <si>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</si>
  <si>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</si>
  <si>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</si>
  <si>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</si>
  <si>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</si>
  <si>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</si>
  <si>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</si>
  <si>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</si>
  <si>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</si>
  <si>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</si>
  <si>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</si>
  <si>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</si>
  <si>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</si>
  <si>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</si>
  <si>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</si>
  <si>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</si>
  <si>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</si>
  <si>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</si>
  <si>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</si>
  <si>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</si>
  <si>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</si>
  <si>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</si>
  <si>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</si>
  <si>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</si>
  <si>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</si>
  <si>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</si>
  <si>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</si>
  <si>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</si>
  <si>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</si>
  <si>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</si>
  <si>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</si>
  <si>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</si>
  <si>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</si>
  <si>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</si>
  <si>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</si>
  <si>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</si>
  <si>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</si>
  <si>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</si>
  <si>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</si>
  <si>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</si>
  <si>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</si>
  <si>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</si>
  <si>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</si>
  <si>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</si>
  <si>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</si>
  <si>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</si>
  <si>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</si>
  <si>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</si>
  <si>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</si>
  <si>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</si>
  <si>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</si>
  <si>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</si>
  <si>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</si>
  <si>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</si>
  <si>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</si>
  <si>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</si>
  <si>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</si>
  <si>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</si>
  <si>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</si>
  <si>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</si>
  <si>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</si>
  <si>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</si>
  <si>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</si>
  <si>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</si>
  <si>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</si>
  <si>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</si>
  <si>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</si>
  <si>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</si>
  <si>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</si>
  <si>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</si>
  <si>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</si>
  <si>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</si>
  <si>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</si>
  <si>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</si>
  <si>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</si>
  <si>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</si>
  <si>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</si>
  <si>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</si>
  <si>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</si>
  <si>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</si>
  <si>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</si>
  <si>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</si>
  <si>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</si>
  <si>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</si>
  <si>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</si>
  <si>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</si>
  <si>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</si>
  <si>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</si>
  <si>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</si>
  <si>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</si>
  <si>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</si>
  <si>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</si>
  <si>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</si>
  <si>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</si>
  <si>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</si>
  <si>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</si>
  <si>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</si>
  <si>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</si>
  <si>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</si>
  <si>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</si>
  <si>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</si>
  <si>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</si>
  <si>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</si>
  <si>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</si>
  <si>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</si>
  <si>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</si>
  <si>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</si>
  <si>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</si>
  <si>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</si>
  <si>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</si>
  <si>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</si>
  <si>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</si>
  <si>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</si>
  <si>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</si>
  <si>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</si>
  <si>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</si>
  <si>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</si>
  <si>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</si>
  <si>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</si>
  <si>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</si>
  <si>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</si>
  <si>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</si>
  <si>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</si>
  <si>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</si>
  <si>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</si>
  <si>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</si>
  <si>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</si>
  <si>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</si>
  <si>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</si>
  <si>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</si>
  <si>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</si>
  <si>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</si>
  <si>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</si>
  <si>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</si>
  <si>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</si>
  <si>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</si>
  <si>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</si>
  <si>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</si>
  <si>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</si>
  <si>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</si>
  <si>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</si>
  <si>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</si>
  <si>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</si>
  <si>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</si>
  <si>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</si>
  <si>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</si>
  <si>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</si>
  <si>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</si>
  <si>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</si>
  <si>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</si>
  <si>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</si>
  <si>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</si>
  <si>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</si>
  <si>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</si>
  <si>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</si>
  <si>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</si>
  <si>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</si>
  <si>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</si>
  <si>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</si>
  <si>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</si>
  <si>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</si>
  <si>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</si>
  <si>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</si>
  <si>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</si>
  <si>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</si>
  <si>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</si>
  <si>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</si>
  <si>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</si>
  <si>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</si>
  <si>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</si>
  <si>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</si>
  <si>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</si>
  <si>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</si>
  <si>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</si>
  <si>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</si>
  <si>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</si>
  <si>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</si>
  <si>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</si>
  <si>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</si>
  <si>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</si>
  <si>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</si>
  <si>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</si>
  <si>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</si>
  <si>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</si>
  <si>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</si>
  <si>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</si>
  <si>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</si>
  <si>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</si>
  <si>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</si>
  <si>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</si>
  <si>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</si>
  <si>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</si>
  <si>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</si>
  <si>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</si>
  <si>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</si>
  <si>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</si>
  <si>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</si>
  <si>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</si>
  <si>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</si>
  <si>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</si>
  <si>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</si>
  <si>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</si>
  <si>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</si>
  <si>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</si>
  <si>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</si>
  <si>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</si>
  <si>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</si>
  <si>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</si>
  <si>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</si>
  <si>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</si>
  <si>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</si>
  <si>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</si>
  <si>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</si>
  <si>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</si>
  <si>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</si>
  <si>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</si>
  <si>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</si>
  <si>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</si>
  <si>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</si>
  <si>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</si>
  <si>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</si>
  <si>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</si>
  <si>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</si>
  <si>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</si>
  <si>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</si>
  <si>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</si>
  <si>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</si>
  <si>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</si>
  <si>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</si>
  <si>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</si>
  <si>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</si>
  <si>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</si>
  <si>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</si>
  <si>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</si>
  <si>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</si>
  <si>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</si>
  <si>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</si>
  <si>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</si>
  <si>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</si>
  <si>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</si>
  <si>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</si>
  <si>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</si>
  <si>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</si>
  <si>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</si>
  <si>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</si>
  <si>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</si>
  <si>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</si>
  <si>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</si>
  <si>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</si>
  <si>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</si>
  <si>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</si>
  <si>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</si>
  <si>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</si>
  <si>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</si>
  <si>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</si>
  <si>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</si>
  <si>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</si>
  <si>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</si>
  <si>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</si>
  <si>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</si>
  <si>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</si>
  <si>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</si>
  <si>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</si>
  <si>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</si>
  <si>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</si>
  <si>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</si>
  <si>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</si>
  <si>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</si>
  <si>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</si>
  <si>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</si>
  <si>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</si>
  <si>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</si>
  <si>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</si>
  <si>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</si>
  <si>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</si>
  <si>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</si>
  <si>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</si>
  <si>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</si>
  <si>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</si>
  <si>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</si>
  <si>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</si>
  <si>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</si>
  <si>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</si>
  <si>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</si>
  <si>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</si>
  <si>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</si>
  <si>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</si>
  <si>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</si>
  <si>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</si>
  <si>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</si>
  <si>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</si>
  <si>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</si>
  <si>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</si>
  <si>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</si>
  <si>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</si>
  <si>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</si>
  <si>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</si>
  <si>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</si>
  <si>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</si>
  <si>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</si>
  <si>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</si>
  <si>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</si>
  <si>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</si>
  <si>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</si>
  <si>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</si>
  <si>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</si>
  <si>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</si>
  <si>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</si>
  <si>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</si>
  <si>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</si>
  <si>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</si>
  <si>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</si>
  <si>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</si>
  <si>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</si>
  <si>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</si>
  <si>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</si>
  <si>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</si>
  <si>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</si>
  <si>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</si>
  <si>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</si>
  <si>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</si>
  <si>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</si>
  <si>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</si>
  <si>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</si>
  <si>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</si>
  <si>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</si>
  <si>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</si>
  <si>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</si>
  <si>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</si>
  <si>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</si>
  <si>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</si>
  <si>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</si>
  <si>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</si>
  <si>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</si>
  <si>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</si>
  <si>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</si>
  <si>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</si>
  <si>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</si>
  <si>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</si>
  <si>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</si>
  <si>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</si>
  <si>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</si>
  <si>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</si>
  <si>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</si>
  <si>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</si>
  <si>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</si>
  <si>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</si>
  <si>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</si>
  <si>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</si>
  <si>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</si>
  <si>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</si>
  <si>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</si>
  <si>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</si>
  <si>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</si>
  <si>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</si>
  <si>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</si>
  <si>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</si>
  <si>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</si>
  <si>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</si>
  <si>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</si>
  <si>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</si>
  <si>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</si>
  <si>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</si>
  <si>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</si>
  <si>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</si>
  <si>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</si>
  <si>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</si>
  <si>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</si>
  <si>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</si>
  <si>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</si>
  <si>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</si>
  <si>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</si>
  <si>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</si>
  <si>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</si>
  <si>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</si>
  <si>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</si>
  <si>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</si>
  <si>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</si>
  <si>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</si>
  <si>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</si>
  <si>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</si>
  <si>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</si>
  <si>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</si>
  <si>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</si>
  <si>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</si>
  <si>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</si>
  <si>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</si>
  <si>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</si>
  <si>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</si>
  <si>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</si>
  <si>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</si>
  <si>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</si>
  <si>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</si>
  <si>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</si>
  <si>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</si>
  <si>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</si>
  <si>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</si>
  <si>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</si>
  <si>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</si>
  <si>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</si>
  <si>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</si>
  <si>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</si>
  <si>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</si>
  <si>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</si>
  <si>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</si>
  <si>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</si>
  <si>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</si>
  <si>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</si>
  <si>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</si>
  <si>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</si>
  <si>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</si>
  <si>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</si>
  <si>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</si>
  <si>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</si>
  <si>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</si>
  <si>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</si>
  <si>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</si>
  <si>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</si>
  <si>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</si>
  <si>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</si>
  <si>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</si>
  <si>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</si>
  <si>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</si>
  <si>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</si>
  <si>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</si>
  <si>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</si>
  <si>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</si>
  <si>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</si>
  <si>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</si>
  <si>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</si>
  <si>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</si>
  <si>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</si>
  <si>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</si>
  <si>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</si>
  <si>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</si>
  <si>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</si>
  <si>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</si>
  <si>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</si>
  <si>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</si>
  <si>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</si>
  <si>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</si>
  <si>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</si>
  <si>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</si>
  <si>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</si>
  <si>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</si>
  <si>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</si>
  <si>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</si>
  <si>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</si>
  <si>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</si>
  <si>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</si>
  <si>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</si>
  <si>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</si>
  <si>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</si>
  <si>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</si>
  <si>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</si>
  <si>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</si>
  <si>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</si>
  <si>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</si>
  <si>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</si>
  <si>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</si>
  <si>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</si>
  <si>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</si>
  <si>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</si>
  <si>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</si>
  <si>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</si>
  <si>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</si>
  <si>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</si>
  <si>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</si>
  <si>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</si>
  <si>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</si>
  <si>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</si>
  <si>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</si>
  <si>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</si>
  <si>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</si>
  <si>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</si>
  <si>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</si>
  <si>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</si>
  <si>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</si>
  <si>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</si>
  <si>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</si>
  <si>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</si>
  <si>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</si>
  <si>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</si>
  <si>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</si>
  <si>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</si>
  <si>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</si>
  <si>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</si>
  <si>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</si>
  <si>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</si>
  <si>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</si>
  <si>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</si>
  <si>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</si>
  <si>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</si>
  <si>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</si>
  <si>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</si>
  <si>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</si>
  <si>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</si>
  <si>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</si>
  <si>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</si>
  <si>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</si>
  <si>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</si>
  <si>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</si>
  <si>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</si>
  <si>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</si>
  <si>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</si>
  <si>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</si>
  <si>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</si>
  <si>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</si>
  <si>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</si>
  <si>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</si>
  <si>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</si>
  <si>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</si>
  <si>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</si>
  <si>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</si>
  <si>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</si>
  <si>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</si>
  <si>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</si>
  <si>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</si>
  <si>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</si>
  <si>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</si>
  <si>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</si>
  <si>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</si>
  <si>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</si>
  <si>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</si>
  <si>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</si>
  <si>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</si>
  <si>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</si>
  <si>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</si>
  <si>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</si>
  <si>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</si>
  <si>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</si>
  <si>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</si>
  <si>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</si>
  <si>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</si>
  <si>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</si>
  <si>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</si>
  <si>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</si>
  <si>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</si>
  <si>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</si>
  <si>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</si>
  <si>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</si>
  <si>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</si>
  <si>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</si>
  <si>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</si>
  <si>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</si>
  <si>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</si>
  <si>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</si>
  <si>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</si>
  <si>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</si>
  <si>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</si>
  <si>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</si>
  <si>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</si>
  <si>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</si>
  <si>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</si>
  <si>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</si>
  <si>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</si>
  <si>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</si>
  <si>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</si>
  <si>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</si>
  <si>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</si>
  <si>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</si>
  <si>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</si>
  <si>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</si>
  <si>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</si>
  <si>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</si>
  <si>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</si>
  <si>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</si>
  <si>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</si>
  <si>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</si>
  <si>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</si>
  <si>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</si>
  <si>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</si>
  <si>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</si>
  <si>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</si>
  <si>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</si>
  <si>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</si>
  <si>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</si>
  <si>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</si>
  <si>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</si>
  <si>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</si>
  <si>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</si>
  <si>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</si>
  <si>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</si>
  <si>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</si>
  <si>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</si>
  <si>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</si>
  <si>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</si>
  <si>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</si>
  <si>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</si>
  <si>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</si>
  <si>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</si>
  <si>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</si>
  <si>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</si>
  <si>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</si>
  <si>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</si>
  <si>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</si>
  <si>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</si>
  <si>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</si>
  <si>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</si>
  <si>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</si>
  <si>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</si>
  <si>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</si>
  <si>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</si>
  <si>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</si>
  <si>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</si>
  <si>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</si>
  <si>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</si>
  <si>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</si>
  <si>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</si>
  <si>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</si>
  <si>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</si>
  <si>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</si>
  <si>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</si>
  <si>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</si>
  <si>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</si>
  <si>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</si>
  <si>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</si>
  <si>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</si>
  <si>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</si>
  <si>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</si>
  <si>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</si>
  <si>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</si>
  <si>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</si>
  <si>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</si>
  <si>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</si>
  <si>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</si>
  <si>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</si>
  <si>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</si>
  <si>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</si>
  <si>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</si>
  <si>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</si>
  <si>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</si>
  <si>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</si>
  <si>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</si>
  <si>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</si>
  <si>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</si>
  <si>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</si>
  <si>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</si>
  <si>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</si>
  <si>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</si>
  <si>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</si>
  <si>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</si>
  <si>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</si>
  <si>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</si>
  <si>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</si>
  <si>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</si>
  <si>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</si>
  <si>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</si>
  <si>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</si>
  <si>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</si>
  <si>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</si>
  <si>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</si>
  <si>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</si>
  <si>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</si>
  <si>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</si>
  <si>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</si>
  <si>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</si>
  <si>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</si>
  <si>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</si>
  <si>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</si>
  <si>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</si>
  <si>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</si>
  <si>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</si>
  <si>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</si>
  <si>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</si>
  <si>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</si>
  <si>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</si>
  <si>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</si>
  <si>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</si>
  <si>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</si>
  <si>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</si>
  <si>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</si>
  <si>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</si>
  <si>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</si>
  <si>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</si>
  <si>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</si>
  <si>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</si>
  <si>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</si>
  <si>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</si>
  <si>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</si>
  <si>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</si>
  <si>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</si>
  <si>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</si>
  <si>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</si>
  <si>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</si>
  <si>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</si>
  <si>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</si>
  <si>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</si>
  <si>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</si>
  <si>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</si>
  <si>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</si>
  <si>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</si>
  <si>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</si>
  <si>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</si>
  <si>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</si>
  <si>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</si>
  <si>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</si>
  <si>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</si>
  <si>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</si>
  <si>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</si>
  <si>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</si>
  <si>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</si>
  <si>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</si>
  <si>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</si>
  <si>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</si>
  <si>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</si>
  <si>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</si>
  <si>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</si>
  <si>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</si>
  <si>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</si>
  <si>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</si>
  <si>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</si>
  <si>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</si>
  <si>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</si>
  <si>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</si>
  <si>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</si>
  <si>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</si>
  <si>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</si>
  <si>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</si>
  <si>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</si>
  <si>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</si>
  <si>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</si>
  <si>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</si>
  <si>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</si>
  <si>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</si>
  <si>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</si>
  <si>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</si>
  <si>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</si>
  <si>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</si>
  <si>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</si>
  <si>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</si>
  <si>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</si>
  <si>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</si>
  <si>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</si>
  <si>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</si>
  <si>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</si>
  <si>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</si>
  <si>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</si>
  <si>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</si>
  <si>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</si>
  <si>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</si>
  <si>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</si>
  <si>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</si>
  <si>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</si>
  <si>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</si>
  <si>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</si>
  <si>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</si>
  <si>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</si>
  <si>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</si>
  <si>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</si>
  <si>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</si>
  <si>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</si>
  <si>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</si>
  <si>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</si>
  <si>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</si>
  <si>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</si>
  <si>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</si>
  <si>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</si>
  <si>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</si>
  <si>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</si>
  <si>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</si>
  <si>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</si>
  <si>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</si>
  <si>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</si>
  <si>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</si>
  <si>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</si>
  <si>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</si>
  <si>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</si>
  <si>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</si>
  <si>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</si>
  <si>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</si>
  <si>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</si>
  <si>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</si>
  <si>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</si>
  <si>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</si>
  <si>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</si>
  <si>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</si>
  <si>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</si>
  <si>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</si>
  <si>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</si>
  <si>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</si>
  <si>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</si>
  <si>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</si>
  <si>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</si>
  <si>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</si>
  <si>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</si>
  <si>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</si>
  <si>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</si>
  <si>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</si>
  <si>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</si>
  <si>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</si>
  <si>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</si>
  <si>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</si>
  <si>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</si>
  <si>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</si>
  <si>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</si>
  <si>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</si>
  <si>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</si>
  <si>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</si>
  <si>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</si>
  <si>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</si>
  <si>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</si>
  <si>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</si>
  <si>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</si>
  <si>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</si>
  <si>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</si>
  <si>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</si>
  <si>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</si>
  <si>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</si>
  <si>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</si>
  <si>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</si>
  <si>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</si>
  <si>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</si>
  <si>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</si>
  <si>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</si>
  <si>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</si>
  <si>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</si>
  <si>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</si>
  <si>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</si>
  <si>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</si>
  <si>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</si>
  <si>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</si>
  <si>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</si>
  <si>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</si>
  <si>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</si>
  <si>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</si>
  <si>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</si>
  <si>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</si>
  <si>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</si>
  <si>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</si>
  <si>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</si>
  <si>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</si>
  <si>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</si>
  <si>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</si>
  <si>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</si>
  <si>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</si>
  <si>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</si>
  <si>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</si>
  <si>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</si>
  <si>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</si>
  <si>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</si>
  <si>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</si>
  <si>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</si>
  <si>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</si>
  <si>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</si>
  <si>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</si>
  <si>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</si>
  <si>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</si>
  <si>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</si>
  <si>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</si>
  <si>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</si>
  <si>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</si>
  <si>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</si>
  <si>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</si>
  <si>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</si>
  <si>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</si>
  <si>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</si>
  <si>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</si>
  <si>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</si>
  <si>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</si>
  <si>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</si>
  <si>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</si>
  <si>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</si>
  <si>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</si>
  <si>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</si>
  <si>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</si>
  <si>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</si>
  <si>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</si>
  <si>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</si>
  <si>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</si>
  <si>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</si>
  <si>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</si>
  <si>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</si>
  <si>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</si>
  <si>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</si>
  <si>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</si>
  <si>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</si>
  <si>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</si>
  <si>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</si>
  <si>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</si>
  <si>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</si>
  <si>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</si>
  <si>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</si>
  <si>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</si>
  <si>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</si>
  <si>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</si>
  <si>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</si>
  <si>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</si>
  <si>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</si>
  <si>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</si>
  <si>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</si>
  <si>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</si>
  <si>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</si>
  <si>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</si>
  <si>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</si>
  <si>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</si>
  <si>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</si>
  <si>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</si>
  <si>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</si>
  <si>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</si>
  <si>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</si>
  <si>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</si>
  <si>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</si>
  <si>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</si>
  <si>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</si>
  <si>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</si>
  <si>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</si>
  <si>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</si>
  <si>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</si>
  <si>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</si>
  <si>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</si>
  <si>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</si>
  <si>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</si>
  <si>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</si>
  <si>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</si>
  <si>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</si>
  <si>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</si>
  <si>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</si>
  <si>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</si>
  <si>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</si>
  <si>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</si>
  <si>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</si>
  <si>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</si>
  <si>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</si>
  <si>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</si>
  <si>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</si>
  <si>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</si>
  <si>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</si>
  <si>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</si>
  <si>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</si>
  <si>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</si>
  <si>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</si>
  <si>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</si>
  <si>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</si>
  <si>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</si>
  <si>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</si>
  <si>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</si>
  <si>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</si>
  <si>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</si>
  <si>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</si>
  <si>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</si>
  <si>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</si>
  <si>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</si>
  <si>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</si>
  <si>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</si>
  <si>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</si>
  <si>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</si>
  <si>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</si>
  <si>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</si>
  <si>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</si>
  <si>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</si>
  <si>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</si>
  <si>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</si>
  <si>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</si>
  <si>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</si>
  <si>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</si>
  <si>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</si>
  <si>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</si>
  <si>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</si>
  <si>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</si>
  <si>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</si>
  <si>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</si>
  <si>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</si>
  <si>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</si>
  <si>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</si>
  <si>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</si>
  <si>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</si>
  <si>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</si>
  <si>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</si>
  <si>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</si>
  <si>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</si>
  <si>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</si>
  <si>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</si>
  <si>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</si>
  <si>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</si>
  <si>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</si>
  <si>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</si>
  <si>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</si>
  <si>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</si>
  <si>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</si>
  <si>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</si>
  <si>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</si>
  <si>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</si>
  <si>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</si>
  <si>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</si>
  <si>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</si>
  <si>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</si>
  <si>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</si>
  <si>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</si>
  <si>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</si>
  <si>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</si>
  <si>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</si>
  <si>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</si>
  <si>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</si>
  <si>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</si>
  <si>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</si>
  <si>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</si>
  <si>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</si>
  <si>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</si>
  <si>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</si>
  <si>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</si>
  <si>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</si>
  <si>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</si>
  <si>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</si>
  <si>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</si>
  <si>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</si>
  <si>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</si>
  <si>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</si>
  <si>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</si>
  <si>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</si>
  <si>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</si>
  <si>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</si>
  <si>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</si>
  <si>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</si>
  <si>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</si>
  <si>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</si>
  <si>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</si>
  <si>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</si>
  <si>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</si>
  <si>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</si>
  <si>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</si>
  <si>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</si>
  <si>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</si>
  <si>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</si>
  <si>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</si>
  <si>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</si>
  <si>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</si>
  <si>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</si>
  <si>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</si>
  <si>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</si>
  <si>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</si>
  <si>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</si>
  <si>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</si>
  <si>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</si>
  <si>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</si>
  <si>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</si>
  <si>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</si>
  <si>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</si>
  <si>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</si>
  <si>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</si>
  <si>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</si>
  <si>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</si>
  <si>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</si>
  <si>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</si>
  <si>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</si>
  <si>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</si>
  <si>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</si>
  <si>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</si>
  <si>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</si>
  <si>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</si>
  <si>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</si>
  <si>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</si>
  <si>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</si>
  <si>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</si>
  <si>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</si>
  <si>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</si>
  <si>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</si>
  <si>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</si>
  <si>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</si>
  <si>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</si>
  <si>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</si>
  <si>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</si>
  <si>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</si>
  <si>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</si>
  <si>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</si>
  <si>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</si>
  <si>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</si>
  <si>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</si>
  <si>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</si>
  <si>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</si>
  <si>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</si>
  <si>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</si>
  <si>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</si>
  <si>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</si>
  <si>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</si>
  <si>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</si>
  <si>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</si>
  <si>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</si>
  <si>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</si>
  <si>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</si>
  <si>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</si>
  <si>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</si>
  <si>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</si>
  <si>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</si>
  <si>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</si>
  <si>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</si>
  <si>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</si>
  <si>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</si>
  <si>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</si>
  <si>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</si>
  <si>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</si>
  <si>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</si>
  <si>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</si>
  <si>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</si>
  <si>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</si>
  <si>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</si>
  <si>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</si>
  <si>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</si>
  <si>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</si>
  <si>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</si>
  <si>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</si>
  <si>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</si>
  <si>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</si>
  <si>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</si>
  <si>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</si>
  <si>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</si>
  <si>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</si>
  <si>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</si>
  <si>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</si>
  <si>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</si>
  <si>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</si>
  <si>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</si>
  <si>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</si>
  <si>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</si>
  <si>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</si>
  <si>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</si>
  <si>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</si>
  <si>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</si>
  <si>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</si>
  <si>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</si>
  <si>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</si>
  <si>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</si>
  <si>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</si>
  <si>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</si>
  <si>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</si>
  <si>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</si>
  <si>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</si>
  <si>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</si>
  <si>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</si>
  <si>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</si>
  <si>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</si>
  <si>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</si>
  <si>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</si>
  <si>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</si>
  <si>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</si>
  <si>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</si>
  <si>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</si>
  <si>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</si>
  <si>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</si>
  <si>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</si>
  <si>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</si>
  <si>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</si>
  <si>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</si>
  <si>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</si>
  <si>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</si>
  <si>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</si>
  <si>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</si>
  <si>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</si>
  <si>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</si>
  <si>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</si>
  <si>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</si>
  <si>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</si>
  <si>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</si>
  <si>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</si>
  <si>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</si>
  <si>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</si>
  <si>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</si>
  <si>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</si>
  <si>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</si>
  <si>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</si>
  <si>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</si>
  <si>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</si>
  <si>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</si>
  <si>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</si>
  <si>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</si>
  <si>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</si>
  <si>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</si>
  <si>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</si>
  <si>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</si>
  <si>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</si>
  <si>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</si>
  <si>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</si>
  <si>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</si>
  <si>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</si>
  <si>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</si>
  <si>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</si>
  <si>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</si>
  <si>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</si>
  <si>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</si>
  <si>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</si>
  <si>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</si>
  <si>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</si>
  <si>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</si>
  <si>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</si>
  <si>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</si>
  <si>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</si>
  <si>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</si>
  <si>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</si>
  <si>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</si>
  <si>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</si>
  <si>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</si>
  <si>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</si>
  <si>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</si>
  <si>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</si>
  <si>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</si>
  <si>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</si>
  <si>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</si>
  <si>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</si>
  <si>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</si>
  <si>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</si>
  <si>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</si>
  <si>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</si>
  <si>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</si>
  <si>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</si>
  <si>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</si>
  <si>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</si>
  <si>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</si>
  <si>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</si>
  <si>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</si>
  <si>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</si>
  <si>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</si>
  <si>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</si>
  <si>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</si>
  <si>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</si>
  <si>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</si>
  <si>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</si>
  <si>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</si>
  <si>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</si>
  <si>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</si>
  <si>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</si>
  <si>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</si>
  <si>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</si>
  <si>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</si>
  <si>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</si>
  <si>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</si>
  <si>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</si>
  <si>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</si>
  <si>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</si>
  <si>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</si>
  <si>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</si>
  <si>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</si>
  <si>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</si>
  <si>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</si>
  <si>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</si>
  <si>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</si>
  <si>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</si>
  <si>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</si>
  <si>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</si>
  <si>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</si>
  <si>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</si>
  <si>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</si>
  <si>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</si>
  <si>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</si>
  <si>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</si>
  <si>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</si>
  <si>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</si>
  <si>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</si>
  <si>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</si>
  <si>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</si>
  <si>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</si>
  <si>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</si>
  <si>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</si>
  <si>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</si>
  <si>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</si>
  <si>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</si>
  <si>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</si>
  <si>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</si>
  <si>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</si>
  <si>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</si>
  <si>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</si>
  <si>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</si>
  <si>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</si>
  <si>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</si>
  <si>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</si>
  <si>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</si>
  <si>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</si>
  <si>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</si>
  <si>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</si>
  <si>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</si>
  <si>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</si>
  <si>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</si>
  <si>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</si>
  <si>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</si>
  <si>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</si>
  <si>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</si>
  <si>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</si>
  <si>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</si>
  <si>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</si>
  <si>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</si>
  <si>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</si>
  <si>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</si>
  <si>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</si>
  <si>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</si>
  <si>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</si>
  <si>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</si>
  <si>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</si>
  <si>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</si>
  <si>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</si>
  <si>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</si>
  <si>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</si>
  <si>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</si>
  <si>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</si>
  <si>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</si>
  <si>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</si>
  <si>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</si>
  <si>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</si>
  <si>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</si>
  <si>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</si>
  <si>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</si>
  <si>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</si>
  <si>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</si>
  <si>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</si>
  <si>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</si>
  <si>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</si>
  <si>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</si>
  <si>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</si>
  <si>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</si>
  <si>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</si>
  <si>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</si>
  <si>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</si>
  <si>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</si>
  <si>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</si>
  <si>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</si>
  <si>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</si>
  <si>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</si>
  <si>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</si>
  <si>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</si>
  <si>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</si>
  <si>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</si>
  <si>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</si>
  <si>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</si>
  <si>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</si>
  <si>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</si>
  <si>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</si>
  <si>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</si>
  <si>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</si>
  <si>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</si>
  <si>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</si>
  <si>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</si>
  <si>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</si>
  <si>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</si>
  <si>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</si>
  <si>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</si>
  <si>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</si>
  <si>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</si>
  <si>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</si>
  <si>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</si>
  <si>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</si>
  <si>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</si>
  <si>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</si>
  <si>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</si>
  <si>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</si>
  <si>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</si>
  <si>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</si>
  <si>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</si>
  <si>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</si>
  <si>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</si>
  <si>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</si>
  <si>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</si>
  <si>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</si>
  <si>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</si>
  <si>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</si>
  <si>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</si>
  <si>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</si>
  <si>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</si>
  <si>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</si>
  <si>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</si>
  <si>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</si>
  <si>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</si>
  <si>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</si>
  <si>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</si>
  <si>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</si>
  <si>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</si>
  <si>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</si>
  <si>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</si>
  <si>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</si>
  <si>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</si>
  <si>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</si>
  <si>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</si>
  <si>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</si>
  <si>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</si>
  <si>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</si>
  <si>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</si>
  <si>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</si>
  <si>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</si>
  <si>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</si>
  <si>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</si>
  <si>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</si>
  <si>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</si>
  <si>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</si>
  <si>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</si>
  <si>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</si>
  <si>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</si>
  <si>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</si>
  <si>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</si>
  <si>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</si>
  <si>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</si>
  <si>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</si>
  <si>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</si>
  <si>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</si>
  <si>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</si>
  <si>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</si>
  <si>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</si>
  <si>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</si>
  <si>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</si>
  <si>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</si>
  <si>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</si>
  <si>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</si>
  <si>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</si>
  <si>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</si>
  <si>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</si>
  <si>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</si>
  <si>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</si>
  <si>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</si>
  <si>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</si>
  <si>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</si>
  <si>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</si>
  <si>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</si>
  <si>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</si>
  <si>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</si>
  <si>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</si>
  <si>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</si>
  <si>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</si>
  <si>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</si>
  <si>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</si>
  <si>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</si>
  <si>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</si>
  <si>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</si>
  <si>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</si>
  <si>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</si>
  <si>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</si>
  <si>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</si>
  <si>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</si>
  <si>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</si>
  <si>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</si>
  <si>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</si>
  <si>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</si>
  <si>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</si>
  <si>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</si>
  <si>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</si>
  <si>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</si>
  <si>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</si>
  <si>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</si>
  <si>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</si>
  <si>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</si>
  <si>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</si>
  <si>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</si>
  <si>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</si>
  <si>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</si>
  <si>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</si>
  <si>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</si>
  <si>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</si>
  <si>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</si>
  <si>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</si>
  <si>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</si>
  <si>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</si>
  <si>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</si>
  <si>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</si>
  <si>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</si>
  <si>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</si>
  <si>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</si>
  <si>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</si>
  <si>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</si>
  <si>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</si>
  <si>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</si>
  <si>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</si>
  <si>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</si>
  <si>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</si>
  <si>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</si>
  <si>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</si>
  <si>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</si>
  <si>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</si>
  <si>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</si>
  <si>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</si>
  <si>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</si>
  <si>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</si>
  <si>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</si>
  <si>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</si>
  <si>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</si>
  <si>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</si>
  <si>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</si>
  <si>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</si>
  <si>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</si>
  <si>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</si>
  <si>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</si>
  <si>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</si>
  <si>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</si>
  <si>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</si>
  <si>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</si>
  <si>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</si>
  <si>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</si>
  <si>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</si>
  <si>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</si>
  <si>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</si>
  <si>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</si>
  <si>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</si>
  <si>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</si>
  <si>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</si>
  <si>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</si>
  <si>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</si>
  <si>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</si>
  <si>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</si>
  <si>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</si>
  <si>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</si>
  <si>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</si>
  <si>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</si>
  <si>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</si>
  <si>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</si>
  <si>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</si>
  <si>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</si>
  <si>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</si>
  <si>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</si>
  <si>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</si>
  <si>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</si>
  <si>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</si>
  <si>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</si>
  <si>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</si>
  <si>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</si>
  <si>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</si>
  <si>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</si>
  <si>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</si>
  <si>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</si>
  <si>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</si>
  <si>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</si>
  <si>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</si>
  <si>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</si>
  <si>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</si>
  <si>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</si>
  <si>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</si>
  <si>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</si>
  <si>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</si>
  <si>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</si>
  <si>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</si>
  <si>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</si>
  <si>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</si>
  <si>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</si>
  <si>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</si>
  <si>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</si>
  <si>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</si>
  <si>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</si>
  <si>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</si>
  <si>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</si>
  <si>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</si>
  <si>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</si>
  <si>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</si>
  <si>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</si>
  <si>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</si>
  <si>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</si>
  <si>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</si>
  <si>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</si>
  <si>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</si>
  <si>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</si>
  <si>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</si>
  <si>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</si>
  <si>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</si>
  <si>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</si>
  <si>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</si>
  <si>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</si>
  <si>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</si>
  <si>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</si>
  <si>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</si>
  <si>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</si>
  <si>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</si>
  <si>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</si>
  <si>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</si>
  <si>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</si>
  <si>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</si>
  <si>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</si>
  <si>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</si>
  <si>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</si>
  <si>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</si>
  <si>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</si>
  <si>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</si>
  <si>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</si>
  <si>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</si>
  <si>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</si>
  <si>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</si>
  <si>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</si>
  <si>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</si>
  <si>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</si>
  <si>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</si>
  <si>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</si>
  <si>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</si>
  <si>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</si>
  <si>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</si>
  <si>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</si>
  <si>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</si>
  <si>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</si>
  <si>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</si>
  <si>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</si>
  <si>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</si>
  <si>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</si>
  <si>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</si>
  <si>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</si>
  <si>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</si>
  <si>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</si>
  <si>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</si>
  <si>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</si>
  <si>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</si>
  <si>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</si>
  <si>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</si>
  <si>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</si>
  <si>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</si>
  <si>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</si>
  <si>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</si>
  <si>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</si>
  <si>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</si>
  <si>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</si>
  <si>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</si>
  <si>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</si>
  <si>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</si>
  <si>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</si>
  <si>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</si>
  <si>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</si>
  <si>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</si>
  <si>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</si>
  <si>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</si>
  <si>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</si>
  <si>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</si>
  <si>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</si>
  <si>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</si>
  <si>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</si>
  <si>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</si>
  <si>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</si>
  <si>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</si>
  <si>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</si>
  <si>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</si>
  <si>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</si>
  <si>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</si>
  <si>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</si>
  <si>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</si>
  <si>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</si>
  <si>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</si>
  <si>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</si>
  <si>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</si>
  <si>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</si>
  <si>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</si>
  <si>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</si>
  <si>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</si>
  <si>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</si>
  <si>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</si>
  <si>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</si>
  <si>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</si>
  <si>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</si>
  <si>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</si>
  <si>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</si>
  <si>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</si>
  <si>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</si>
  <si>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</si>
  <si>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</si>
  <si>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</si>
  <si>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</si>
  <si>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</si>
  <si>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</si>
  <si>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</si>
  <si>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</si>
  <si>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</si>
  <si>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</si>
  <si>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</si>
  <si>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</si>
  <si>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</si>
  <si>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</si>
  <si>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</si>
  <si>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</si>
  <si>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</si>
  <si>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</si>
  <si>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</si>
  <si>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</si>
  <si>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</si>
  <si>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</si>
  <si>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</si>
  <si>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</si>
  <si>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</si>
  <si>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</si>
  <si>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</si>
  <si>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</si>
  <si>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</si>
  <si>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</si>
  <si>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</si>
  <si>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</si>
  <si>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</si>
  <si>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</si>
  <si>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</si>
  <si>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</si>
  <si>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</si>
  <si>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</si>
  <si>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</si>
  <si>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</si>
  <si>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</si>
  <si>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</si>
  <si>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</si>
  <si>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</si>
  <si>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</si>
  <si>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</si>
  <si>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</si>
  <si>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</si>
  <si>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</si>
  <si>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</si>
  <si>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</si>
  <si>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</si>
  <si>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</si>
  <si>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</si>
  <si>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</si>
  <si>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</si>
  <si>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</si>
  <si>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</si>
  <si>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</si>
  <si>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</si>
  <si>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</si>
  <si>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</si>
  <si>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</si>
  <si>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</si>
  <si>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</si>
  <si>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</si>
  <si>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</si>
  <si>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</si>
  <si>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</si>
  <si>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</si>
  <si>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</si>
  <si>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</si>
  <si>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</si>
  <si>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</si>
  <si>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</si>
  <si>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</si>
  <si>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</si>
  <si>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</si>
  <si>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</si>
  <si>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</si>
  <si>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</si>
  <si>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</si>
  <si>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</si>
  <si>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</si>
  <si>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</si>
  <si>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</si>
  <si>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</si>
  <si>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</si>
  <si>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</si>
  <si>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</si>
  <si>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</si>
  <si>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</si>
  <si>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</si>
  <si>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</si>
  <si>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</si>
  <si>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</si>
  <si>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</si>
  <si>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</si>
  <si>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</si>
  <si>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</si>
  <si>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</si>
  <si>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</si>
  <si>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</si>
  <si>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</si>
  <si>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</si>
  <si>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</si>
  <si>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</si>
  <si>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</si>
  <si>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</si>
  <si>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</si>
  <si>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</si>
  <si>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</si>
  <si>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</si>
  <si>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</si>
  <si>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</si>
  <si>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</si>
  <si>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</si>
  <si>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</si>
  <si>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</si>
  <si>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</si>
  <si>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</si>
  <si>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</si>
  <si>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</si>
  <si>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</si>
  <si>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</si>
  <si>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</si>
  <si>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</si>
  <si>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</si>
  <si>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</si>
  <si>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</si>
  <si>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</si>
  <si>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</si>
  <si>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</si>
  <si>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</si>
  <si>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</si>
  <si>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</si>
  <si>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</si>
  <si>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</si>
  <si>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</si>
  <si>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</si>
  <si>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</si>
  <si>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</si>
  <si>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</si>
  <si>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</si>
  <si>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</si>
  <si>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</si>
  <si>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</si>
  <si>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</si>
  <si>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</si>
  <si>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</si>
  <si>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</si>
  <si>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</si>
  <si>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</si>
  <si>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</si>
  <si>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</si>
  <si>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</si>
  <si>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</si>
  <si>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</si>
  <si>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</si>
  <si>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</si>
  <si>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</si>
  <si>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</si>
  <si>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</si>
  <si>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</si>
  <si>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</si>
  <si>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</si>
  <si>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</si>
  <si>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</si>
  <si>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</si>
  <si>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</si>
  <si>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</si>
  <si>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</si>
  <si>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</si>
  <si>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</si>
  <si>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</si>
  <si>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</si>
  <si>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</si>
  <si>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</si>
  <si>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</si>
  <si>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</si>
  <si>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</si>
  <si>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</si>
  <si>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</si>
  <si>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</si>
  <si>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</si>
  <si>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</si>
  <si>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</si>
  <si>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</si>
  <si>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</si>
  <si>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</si>
  <si>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</si>
  <si>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</si>
  <si>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</si>
  <si>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</si>
  <si>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</si>
  <si>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</si>
  <si>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</si>
  <si>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</si>
  <si>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</si>
  <si>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</si>
  <si>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</si>
  <si>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</si>
  <si>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</si>
  <si>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</si>
  <si>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</si>
  <si>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</si>
  <si>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</si>
  <si>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</si>
  <si>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</si>
  <si>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</si>
  <si>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</si>
  <si>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</si>
  <si>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</si>
  <si>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</si>
  <si>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</si>
  <si>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</si>
  <si>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</si>
  <si>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</si>
  <si>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</si>
  <si>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</si>
  <si>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</si>
  <si>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</si>
  <si>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</si>
  <si>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</si>
  <si>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</si>
  <si>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</si>
  <si>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</si>
  <si>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</si>
  <si>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</si>
  <si>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</si>
  <si>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</si>
  <si>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</si>
  <si>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</si>
  <si>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</si>
  <si>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</si>
  <si>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</si>
  <si>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</si>
  <si>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</si>
  <si>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</si>
  <si>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</si>
  <si>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</si>
  <si>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</si>
  <si>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</si>
  <si>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</si>
  <si>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</si>
  <si>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</si>
  <si>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</si>
  <si>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</si>
  <si>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</si>
  <si>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</si>
  <si>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</si>
  <si>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</si>
  <si>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</si>
  <si>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</si>
  <si>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</si>
  <si>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</si>
  <si>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</si>
  <si>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</si>
  <si>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</si>
  <si>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</si>
  <si>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</si>
  <si>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</si>
  <si>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</si>
  <si>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</si>
  <si>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</si>
  <si>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</si>
  <si>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</si>
  <si>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</si>
  <si>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</si>
  <si>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</si>
  <si>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</si>
  <si>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</si>
  <si>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</si>
  <si>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</si>
  <si>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</si>
  <si>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</si>
  <si>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</si>
  <si>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</si>
  <si>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</si>
  <si>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</si>
  <si>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</si>
  <si>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</si>
  <si>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</si>
  <si>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</si>
  <si>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</si>
  <si>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</si>
  <si>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</si>
  <si>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</si>
  <si>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</si>
  <si>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</si>
  <si>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</si>
  <si>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</si>
  <si>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</si>
  <si>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</si>
  <si>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</si>
  <si>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</si>
  <si>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</si>
  <si>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</si>
  <si>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</si>
  <si>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</si>
  <si>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</si>
  <si>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</si>
  <si>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</si>
  <si>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</si>
  <si>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</si>
  <si>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</si>
  <si>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</si>
  <si>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</si>
  <si>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</si>
  <si>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</si>
  <si>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</si>
  <si>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</si>
  <si>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</si>
  <si>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</si>
  <si>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</si>
  <si>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</si>
  <si>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</si>
  <si>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</si>
  <si>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</si>
  <si>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</si>
  <si>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</si>
  <si>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</si>
  <si>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</si>
  <si>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</si>
  <si>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</si>
  <si>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</si>
  <si>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</si>
  <si>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</si>
  <si>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</si>
  <si>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</si>
  <si>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</si>
  <si>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</si>
  <si>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</si>
  <si>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</si>
  <si>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</si>
  <si>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</si>
  <si>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</si>
  <si>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</si>
  <si>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</si>
  <si>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</si>
  <si>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</si>
  <si>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</si>
  <si>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</si>
  <si>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</si>
  <si>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</si>
  <si>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</si>
  <si>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</si>
  <si>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</si>
  <si>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</si>
  <si>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</si>
  <si>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</si>
  <si>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</si>
  <si>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</si>
  <si>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</si>
  <si>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</si>
  <si>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</si>
  <si>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</si>
  <si>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</si>
  <si>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</si>
  <si>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</si>
  <si>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</si>
  <si>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</si>
  <si>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</si>
  <si>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</si>
  <si>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</si>
  <si>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</si>
  <si>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</si>
  <si>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</si>
  <si>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</si>
  <si>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</si>
  <si>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</si>
  <si>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</si>
  <si>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</si>
  <si>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</si>
  <si>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</si>
  <si>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</si>
  <si>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</si>
  <si>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</si>
  <si>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</si>
  <si>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</si>
  <si>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</si>
  <si>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</si>
  <si>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</si>
  <si>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</si>
  <si>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</si>
  <si>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</si>
  <si>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</si>
  <si>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</si>
  <si>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</si>
  <si>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</si>
  <si>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</si>
  <si>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</si>
  <si>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</si>
  <si>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</si>
  <si>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</si>
  <si>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</si>
  <si>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</si>
  <si>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</si>
  <si>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</si>
  <si>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</si>
  <si>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</si>
  <si>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</si>
  <si>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</si>
  <si>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</si>
  <si>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</si>
  <si>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</si>
  <si>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</si>
  <si>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</si>
  <si>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</si>
  <si>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</si>
  <si>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</si>
  <si>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</si>
  <si>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</si>
  <si>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</si>
  <si>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</si>
  <si>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</si>
  <si>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</si>
  <si>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</si>
  <si>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</si>
  <si>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</si>
  <si>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</si>
  <si>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</si>
  <si>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</si>
  <si>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</si>
  <si>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</si>
  <si>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</si>
  <si>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</si>
  <si>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</si>
  <si>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</si>
  <si>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</si>
  <si>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</si>
  <si>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</si>
  <si>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</si>
  <si>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</si>
  <si>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</si>
  <si>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</si>
  <si>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</si>
  <si>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</si>
  <si>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</si>
  <si>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</si>
  <si>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</si>
  <si>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</si>
  <si>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</si>
  <si>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</si>
  <si>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</si>
  <si>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</si>
  <si>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</si>
  <si>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</si>
  <si>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</si>
  <si>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</si>
  <si>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</si>
  <si>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</si>
  <si>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</si>
  <si>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</si>
  <si>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</si>
  <si>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</si>
  <si>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</si>
  <si>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</si>
  <si>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</si>
  <si>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</si>
  <si>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</si>
  <si>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</si>
  <si>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</si>
  <si>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</si>
  <si>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</si>
  <si>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</si>
  <si>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</si>
  <si>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</si>
  <si>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</si>
  <si>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</si>
  <si>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</si>
  <si>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</si>
  <si>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</si>
  <si>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</si>
  <si>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</si>
  <si>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</si>
  <si>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</si>
  <si>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</si>
  <si>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</si>
  <si>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</si>
  <si>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</si>
  <si>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</si>
  <si>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</si>
  <si>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</si>
  <si>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</si>
  <si>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</si>
  <si>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</si>
  <si>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</si>
  <si>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</si>
  <si>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</si>
  <si>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</si>
  <si>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</si>
  <si>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</si>
  <si>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</si>
  <si>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</si>
  <si>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</si>
  <si>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</si>
  <si>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</si>
  <si>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</si>
  <si>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</si>
  <si>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</si>
  <si>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</si>
  <si>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</si>
  <si>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</si>
  <si>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</si>
  <si>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</si>
  <si>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</si>
  <si>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</si>
  <si>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</si>
  <si>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</si>
  <si>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</si>
  <si>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</si>
  <si>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</si>
  <si>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</si>
  <si>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</si>
  <si>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</si>
  <si>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</si>
  <si>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</si>
  <si>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</si>
  <si>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</si>
  <si>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</si>
  <si>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</si>
  <si>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</si>
  <si>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</si>
  <si>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</si>
  <si>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</si>
  <si>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</si>
  <si>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</si>
  <si>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</si>
  <si>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</si>
  <si>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</si>
  <si>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</si>
  <si>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</si>
  <si>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</si>
  <si>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</si>
  <si>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</si>
  <si>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</si>
  <si>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</si>
  <si>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</si>
  <si>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</si>
  <si>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</si>
  <si>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</si>
  <si>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</si>
  <si>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</si>
  <si>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</si>
  <si>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</si>
  <si>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</si>
  <si>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</si>
  <si>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</si>
  <si>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</si>
  <si>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</si>
  <si>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</si>
  <si>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</si>
  <si>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</si>
  <si>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</si>
  <si>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</si>
  <si>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</si>
  <si>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</si>
  <si>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</si>
  <si>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</si>
  <si>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</si>
  <si>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</si>
  <si>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</si>
  <si>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</si>
  <si>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</si>
  <si>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</si>
  <si>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</si>
  <si>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</si>
  <si>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</si>
  <si>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</si>
  <si>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</si>
  <si>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</si>
  <si>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</si>
  <si>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</si>
  <si>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</si>
  <si>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</si>
  <si>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</si>
  <si>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</si>
  <si>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</si>
  <si>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</si>
  <si>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</si>
  <si>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</si>
  <si>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</si>
  <si>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</si>
  <si>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</si>
  <si>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</si>
  <si>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</si>
  <si>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</si>
  <si>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</si>
  <si>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</si>
  <si>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</si>
  <si>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</si>
  <si>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</si>
  <si>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</si>
  <si>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</si>
  <si>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</si>
  <si>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</si>
  <si>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</si>
  <si>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</si>
  <si>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</si>
  <si>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</si>
  <si>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</si>
  <si>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</si>
  <si>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</si>
  <si>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</si>
  <si>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</si>
  <si>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</si>
  <si>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</si>
  <si>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</si>
  <si>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</si>
  <si>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</si>
  <si>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</si>
  <si>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</si>
  <si>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</si>
  <si>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</si>
  <si>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</si>
  <si>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</si>
  <si>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</si>
  <si>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</si>
  <si>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</si>
  <si>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</si>
  <si>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</si>
  <si>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</si>
  <si>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</si>
  <si>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</si>
  <si>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</si>
  <si>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</si>
  <si>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</si>
  <si>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</si>
  <si>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</si>
  <si>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</si>
  <si>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</si>
  <si>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</si>
  <si>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</si>
  <si>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</si>
  <si>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</si>
  <si>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</si>
  <si>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</si>
  <si>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</si>
  <si>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</si>
  <si>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</si>
  <si>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</si>
  <si>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</si>
  <si>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</si>
  <si>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</si>
  <si>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</si>
  <si>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</si>
  <si>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</si>
  <si>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</si>
  <si>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</si>
  <si>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</si>
  <si>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</si>
  <si>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</si>
  <si>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</si>
  <si>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</si>
  <si>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</si>
  <si>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</si>
  <si>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</si>
  <si>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</si>
  <si>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</si>
  <si>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</si>
  <si>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</si>
  <si>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</si>
  <si>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</si>
  <si>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</si>
  <si>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</si>
  <si>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</si>
  <si>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</si>
  <si>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</si>
  <si>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</si>
  <si>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</si>
  <si>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</si>
  <si>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</si>
  <si>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</si>
  <si>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</si>
  <si>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</si>
  <si>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</si>
  <si>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</si>
  <si>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</si>
  <si>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</si>
  <si>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</si>
  <si>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</si>
  <si>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</si>
  <si>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</si>
  <si>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</si>
  <si>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</si>
  <si>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</si>
  <si>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</si>
  <si>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</si>
  <si>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</si>
  <si>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</si>
  <si>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</si>
  <si>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</si>
  <si>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</si>
  <si>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</si>
  <si>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</si>
  <si>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</si>
  <si>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</si>
  <si>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</si>
  <si>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</si>
  <si>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</si>
  <si>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</si>
  <si>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</si>
  <si>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</si>
  <si>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</si>
  <si>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</si>
  <si>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</si>
  <si>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</si>
  <si>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</si>
  <si>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</si>
  <si>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</si>
  <si>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</si>
  <si>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</si>
  <si>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</si>
  <si>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</si>
  <si>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</si>
  <si>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</si>
  <si>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</si>
  <si>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</si>
  <si>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</si>
  <si>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</si>
  <si>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</si>
  <si>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</si>
  <si>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</si>
  <si>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</si>
  <si>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</si>
  <si>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</si>
  <si>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</si>
  <si>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</si>
  <si>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</si>
  <si>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</si>
  <si>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</si>
  <si>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</si>
  <si>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</si>
  <si>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</si>
  <si>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</si>
  <si>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</si>
  <si>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</si>
  <si>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</si>
  <si>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</si>
  <si>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</si>
  <si>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</si>
  <si>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</si>
  <si>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</si>
  <si>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</si>
  <si>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</si>
  <si>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</si>
  <si>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</si>
  <si>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</si>
  <si>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</si>
  <si>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</si>
  <si>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</si>
  <si>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</si>
  <si>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</si>
  <si>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</si>
  <si>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</si>
  <si>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</si>
  <si>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</si>
  <si>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</si>
  <si>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</si>
  <si>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</si>
  <si>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</si>
  <si>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</si>
  <si>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</si>
  <si>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</si>
  <si>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</si>
  <si>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</si>
  <si>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</si>
  <si>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</si>
  <si>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</si>
  <si>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</si>
  <si>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</si>
  <si>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</si>
  <si>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</si>
  <si>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</si>
  <si>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</si>
  <si>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</si>
  <si>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</si>
  <si>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</si>
  <si>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</si>
  <si>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</si>
  <si>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</si>
  <si>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</si>
  <si>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</si>
  <si>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</si>
  <si>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</si>
  <si>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</si>
  <si>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</si>
  <si>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</si>
  <si>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</si>
  <si>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</si>
  <si>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</si>
  <si>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</si>
  <si>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</si>
  <si>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</si>
  <si>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</si>
  <si>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</si>
  <si>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</si>
  <si>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</si>
  <si>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</si>
  <si>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</si>
  <si>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</si>
  <si>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</si>
  <si>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</si>
  <si>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</si>
  <si>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</si>
  <si>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</si>
  <si>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</si>
  <si>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</si>
  <si>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</si>
  <si>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</si>
  <si>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</si>
  <si>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</si>
  <si>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</si>
  <si>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</si>
  <si>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</si>
  <si>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</si>
  <si>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</si>
  <si>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</si>
  <si>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</si>
  <si>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</si>
  <si>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</si>
  <si>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</si>
  <si>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</si>
  <si>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</si>
  <si>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</si>
  <si>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</si>
  <si>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</si>
  <si>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</si>
  <si>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</si>
  <si>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</si>
  <si>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</si>
  <si>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</si>
  <si>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</si>
  <si>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</si>
  <si>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</si>
  <si>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</si>
  <si>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</si>
  <si>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</si>
  <si>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</si>
  <si>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</si>
  <si>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</si>
  <si>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</si>
  <si>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</si>
  <si>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</si>
  <si>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</si>
  <si>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</si>
  <si>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</si>
  <si>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</si>
  <si>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</si>
  <si>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</si>
  <si>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</si>
  <si>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</si>
  <si>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</si>
  <si>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</si>
  <si>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</si>
  <si>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</si>
  <si>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</si>
  <si>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</si>
  <si>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</si>
  <si>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</si>
  <si>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</si>
  <si>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</si>
  <si>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</si>
  <si>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</si>
  <si>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</si>
  <si>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</si>
  <si>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</si>
  <si>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</si>
  <si>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</si>
  <si>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</si>
  <si>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</si>
  <si>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</si>
  <si>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</si>
  <si>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</si>
  <si>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</si>
  <si>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</si>
  <si>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</si>
  <si>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</si>
  <si>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</si>
  <si>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</si>
  <si>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</si>
  <si>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</si>
  <si>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</si>
  <si>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</si>
  <si>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</si>
  <si>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</si>
  <si>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</si>
  <si>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</si>
  <si>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</si>
  <si>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</si>
  <si>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</si>
  <si>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</si>
  <si>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</si>
  <si>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</si>
  <si>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</si>
  <si>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</si>
  <si>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</si>
  <si>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</si>
  <si>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</si>
  <si>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</si>
  <si>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</si>
  <si>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</si>
  <si>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</si>
  <si>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</si>
  <si>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</si>
  <si>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</si>
  <si>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</si>
  <si>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</si>
  <si>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</si>
  <si>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</si>
  <si>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</si>
  <si>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</si>
  <si>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</si>
  <si>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</si>
  <si>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</si>
  <si>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</si>
  <si>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</si>
  <si>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</si>
  <si>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</si>
  <si>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</si>
  <si>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</si>
  <si>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</si>
  <si>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</si>
  <si>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</si>
  <si>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</si>
  <si>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</si>
  <si>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</si>
  <si>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</si>
  <si>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</si>
  <si>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</si>
  <si>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</si>
  <si>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</si>
  <si>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</si>
  <si>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</si>
  <si>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</si>
  <si>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</si>
  <si>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</si>
  <si>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</si>
  <si>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</si>
  <si>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</si>
  <si>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</si>
  <si>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</si>
  <si>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</si>
  <si>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</si>
  <si>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</si>
  <si>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</si>
  <si>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</si>
  <si>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</si>
  <si>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</si>
  <si>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</si>
  <si>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</si>
  <si>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</si>
  <si>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</si>
  <si>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</si>
  <si>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</si>
  <si>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</si>
  <si>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</si>
  <si>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</si>
  <si>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</si>
  <si>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</si>
  <si>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</si>
  <si>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</si>
  <si>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</si>
  <si>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</si>
  <si>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</si>
  <si>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</si>
  <si>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</si>
  <si>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</si>
  <si>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</si>
  <si>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</si>
  <si>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</si>
  <si>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</si>
  <si>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</si>
  <si>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</si>
  <si>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</si>
  <si>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</si>
  <si>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</si>
  <si>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</si>
  <si>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</si>
  <si>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</si>
  <si>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</si>
  <si>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</si>
  <si>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</si>
  <si>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</si>
  <si>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</si>
  <si>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</si>
  <si>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</si>
  <si>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</si>
  <si>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</si>
  <si>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</si>
  <si>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</si>
  <si>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</si>
  <si>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</si>
  <si>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</si>
  <si>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</si>
  <si>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</si>
  <si>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</si>
  <si>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</si>
  <si>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</si>
  <si>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</si>
  <si>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</si>
  <si>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</si>
  <si>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</si>
  <si>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</si>
  <si>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</si>
  <si>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</si>
  <si>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</si>
  <si>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</si>
  <si>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</si>
  <si>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</si>
  <si>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</si>
  <si>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</si>
  <si>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</si>
  <si>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</si>
  <si>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</si>
  <si>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</si>
  <si>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</si>
  <si>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</si>
  <si>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</si>
  <si>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</si>
  <si>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</si>
  <si>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</si>
  <si>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</si>
  <si>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</si>
  <si>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</si>
  <si>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</si>
  <si>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</si>
  <si>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</si>
  <si>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</si>
  <si>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</si>
  <si>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</si>
  <si>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</si>
  <si>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</si>
  <si>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</si>
  <si>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</si>
  <si>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</si>
  <si>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</si>
  <si>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</si>
  <si>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</si>
  <si>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</si>
  <si>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</si>
  <si>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</si>
  <si>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</si>
  <si>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</si>
  <si>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</si>
  <si>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</si>
  <si>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</si>
  <si>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</si>
  <si>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</si>
  <si>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</si>
  <si>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</si>
  <si>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</si>
  <si>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</si>
  <si>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</si>
  <si>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</si>
  <si>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</si>
  <si>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</si>
  <si>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</si>
  <si>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</si>
  <si>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</si>
  <si>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</si>
  <si>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</si>
  <si>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</si>
  <si>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</si>
  <si>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</si>
  <si>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</si>
  <si>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</si>
  <si>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</si>
  <si>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</si>
  <si>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</si>
  <si>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</si>
  <si>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</si>
  <si>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</si>
  <si>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</si>
  <si>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</si>
  <si>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</si>
  <si>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</si>
  <si>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</si>
  <si>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</si>
  <si>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</si>
  <si>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</si>
  <si>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</si>
  <si>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</si>
  <si>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</si>
  <si>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</si>
  <si>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</si>
  <si>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</si>
  <si>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</si>
  <si>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</si>
  <si>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</si>
  <si>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</si>
  <si>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</si>
  <si>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</si>
  <si>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</si>
  <si>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</si>
  <si>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</si>
  <si>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</si>
  <si>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</si>
  <si>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</si>
  <si>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</si>
  <si>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</si>
  <si>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</si>
  <si>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</si>
  <si>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</si>
  <si>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</si>
  <si>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</si>
  <si>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</si>
  <si>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</si>
  <si>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</si>
  <si>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</si>
  <si>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</si>
  <si>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</si>
  <si>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</si>
  <si>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</si>
  <si>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</si>
  <si>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</si>
  <si>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</si>
  <si>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</si>
  <si>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</si>
  <si>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</si>
  <si>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</si>
  <si>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</si>
  <si>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</si>
  <si>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</si>
  <si>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</si>
  <si>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</si>
  <si>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</si>
  <si>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</si>
  <si>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</si>
  <si>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</si>
  <si>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</si>
  <si>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</si>
  <si>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</si>
  <si>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</si>
  <si>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</si>
  <si>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</si>
  <si>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</si>
  <si>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</si>
  <si>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</si>
  <si>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</si>
  <si>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</si>
  <si>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</si>
  <si>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</si>
  <si>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</si>
  <si>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</si>
  <si>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</si>
  <si>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</si>
  <si>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</si>
  <si>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</si>
  <si>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</si>
  <si>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</si>
  <si>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</si>
  <si>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</si>
  <si>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</si>
  <si>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</si>
  <si>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</si>
  <si>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</si>
  <si>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</si>
  <si>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</si>
  <si>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</si>
  <si>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</si>
  <si>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</si>
  <si>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</si>
  <si>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</si>
  <si>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</si>
  <si>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</si>
  <si>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</si>
  <si>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</si>
  <si>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</si>
  <si>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</si>
  <si>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</si>
  <si>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</si>
  <si>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</si>
  <si>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</si>
  <si>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</si>
  <si>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</si>
  <si>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</si>
  <si>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</si>
  <si>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</si>
  <si>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</si>
  <si>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</si>
  <si>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</si>
  <si>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</si>
  <si>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</si>
  <si>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</si>
  <si>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</si>
  <si>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</si>
  <si>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</si>
  <si>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</si>
  <si>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</si>
  <si>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</si>
  <si>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</si>
  <si>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</si>
  <si>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</si>
  <si>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</si>
  <si>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</si>
  <si>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</si>
  <si>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</si>
  <si>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</si>
  <si>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</si>
  <si>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</si>
  <si>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</si>
  <si>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</si>
  <si>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</si>
  <si>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</si>
  <si>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</si>
  <si>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</si>
  <si>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</si>
  <si>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</si>
  <si>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</si>
  <si>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</si>
  <si>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</si>
  <si>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</si>
  <si>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</si>
  <si>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</si>
  <si>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</si>
  <si>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</si>
  <si>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</si>
  <si>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</si>
  <si>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</si>
  <si>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</si>
  <si>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</si>
  <si>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</si>
  <si>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</si>
  <si>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</si>
  <si>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</si>
  <si>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</si>
  <si>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</si>
  <si>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</si>
  <si>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</si>
  <si>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</si>
  <si>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</si>
  <si>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</si>
  <si>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</si>
  <si>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</si>
  <si>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</si>
  <si>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</si>
  <si>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</si>
  <si>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</si>
  <si>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</si>
  <si>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</si>
  <si>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</si>
  <si>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</si>
  <si>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</si>
  <si>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</si>
  <si>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</si>
  <si>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</si>
  <si>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</si>
  <si>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</si>
  <si>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</si>
  <si>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</si>
  <si>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</si>
  <si>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</si>
  <si>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</si>
  <si>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</si>
  <si>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</si>
  <si>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</si>
  <si>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</si>
  <si>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</si>
  <si>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</si>
  <si>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</si>
  <si>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</si>
  <si>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</si>
  <si>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</si>
  <si>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</si>
  <si>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</si>
  <si>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</si>
  <si>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</si>
  <si>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</si>
  <si>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</si>
  <si>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</si>
  <si>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</si>
  <si>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</si>
  <si>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</si>
  <si>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</si>
  <si>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</si>
  <si>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</si>
  <si>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</si>
  <si>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</si>
  <si>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</si>
  <si>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</si>
  <si>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</si>
  <si>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</si>
  <si>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</si>
  <si>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</si>
  <si>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</si>
  <si>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</si>
  <si>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</si>
  <si>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</si>
  <si>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</si>
  <si>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</si>
  <si>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</si>
  <si>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</si>
  <si>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</si>
  <si>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</si>
  <si>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</si>
  <si>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</si>
  <si>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</si>
  <si>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</si>
  <si>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</si>
  <si>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</si>
  <si>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</si>
  <si>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</si>
  <si>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</si>
  <si>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</si>
  <si>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</si>
  <si>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</si>
  <si>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</si>
  <si>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</si>
  <si>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</si>
  <si>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</si>
  <si>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</si>
  <si>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</si>
  <si>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</si>
  <si>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</si>
  <si>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</si>
  <si>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</si>
  <si>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</si>
  <si>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</si>
  <si>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</si>
  <si>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</si>
  <si>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</si>
  <si>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</si>
  <si>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</si>
  <si>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</si>
  <si>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</si>
  <si>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</si>
  <si>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</si>
  <si>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</si>
  <si>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</si>
  <si>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</si>
  <si>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</si>
  <si>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</si>
  <si>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</si>
  <si>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</si>
  <si>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</si>
  <si>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</si>
  <si>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</si>
  <si>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</si>
  <si>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</si>
  <si>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</si>
  <si>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</si>
  <si>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</si>
  <si>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</si>
  <si>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</si>
  <si>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</si>
  <si>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</si>
  <si>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</si>
  <si>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</si>
  <si>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</si>
  <si>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</si>
  <si>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</si>
  <si>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</si>
  <si>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</si>
  <si>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</si>
  <si>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</si>
  <si>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</si>
  <si>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</si>
  <si>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</si>
  <si>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</si>
  <si>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</si>
  <si>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</si>
  <si>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</si>
  <si>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</si>
  <si>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</si>
  <si>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</si>
  <si>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</si>
  <si>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</si>
  <si>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</si>
  <si>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</si>
  <si>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</si>
  <si>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</si>
  <si>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</si>
  <si>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</si>
  <si>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</si>
  <si>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</si>
  <si>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</si>
  <si>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</si>
  <si>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</si>
  <si>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</si>
  <si>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</si>
  <si>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</si>
  <si>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</si>
  <si>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</si>
  <si>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</si>
  <si>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</si>
  <si>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</si>
  <si>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</si>
  <si>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</si>
  <si>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</si>
  <si>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</si>
  <si>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</si>
  <si>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</si>
  <si>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</si>
  <si>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</si>
  <si>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</si>
  <si>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</si>
  <si>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</si>
  <si>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</si>
  <si>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</si>
  <si>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</si>
  <si>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</si>
  <si>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</si>
  <si>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</si>
  <si>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</si>
  <si>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</si>
  <si>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</si>
  <si>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</si>
  <si>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</si>
  <si>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</si>
  <si>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</si>
  <si>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</si>
  <si>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</si>
  <si>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</si>
  <si>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</si>
  <si>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</si>
  <si>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</si>
  <si>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</si>
  <si>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</si>
  <si>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</si>
  <si>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</si>
  <si>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</si>
  <si>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</si>
  <si>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</si>
  <si>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</si>
  <si>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</si>
  <si>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</si>
  <si>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</si>
  <si>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</si>
  <si>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</si>
  <si>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</si>
  <si>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</si>
  <si>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</si>
  <si>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</si>
  <si>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</si>
  <si>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</si>
  <si>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</si>
  <si>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</si>
  <si>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</si>
  <si>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</si>
  <si>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</si>
  <si>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</si>
  <si>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</si>
  <si>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</si>
  <si>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</si>
  <si>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</si>
  <si>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</si>
  <si>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</si>
  <si>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</si>
  <si>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</si>
  <si>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</si>
  <si>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</si>
  <si>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</si>
  <si>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</si>
  <si>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</si>
  <si>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</si>
  <si>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</si>
  <si>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</si>
  <si>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</si>
  <si>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</si>
  <si>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</si>
  <si>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</si>
  <si>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</si>
  <si>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</si>
  <si>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</si>
  <si>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</si>
  <si>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</si>
  <si>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</si>
  <si>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</si>
  <si>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</si>
  <si>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</si>
  <si>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</si>
  <si>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</si>
  <si>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</si>
  <si>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</si>
  <si>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</si>
  <si>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</si>
  <si>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</si>
  <si>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</si>
  <si>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</si>
  <si>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</si>
  <si>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</si>
  <si>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</si>
  <si>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</si>
  <si>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</si>
  <si>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</si>
  <si>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</si>
  <si>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</si>
  <si>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</si>
  <si>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</si>
  <si>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</si>
  <si>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</si>
  <si>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</si>
  <si>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</si>
  <si>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</si>
  <si>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</si>
  <si>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</si>
  <si>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</si>
  <si>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</si>
  <si>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</si>
  <si>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</si>
  <si>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</si>
  <si>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</si>
  <si>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</si>
  <si>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</si>
  <si>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</si>
  <si>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</si>
  <si>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</si>
  <si>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</si>
  <si>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</si>
  <si>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</si>
  <si>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</si>
  <si>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</si>
  <si>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</si>
  <si>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</si>
  <si>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</si>
  <si>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</si>
  <si>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</si>
  <si>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</si>
  <si>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</si>
  <si>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</si>
  <si>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</si>
  <si>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</si>
  <si>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</si>
  <si>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</si>
  <si>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</si>
  <si>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</si>
  <si>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</si>
  <si>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</si>
  <si>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</si>
  <si>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</si>
  <si>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</si>
  <si>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</si>
  <si>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</si>
  <si>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</si>
  <si>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</si>
  <si>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</si>
  <si>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</si>
  <si>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</si>
  <si>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</si>
  <si>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</si>
  <si>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</si>
  <si>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</si>
  <si>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</si>
  <si>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</si>
  <si>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</si>
  <si>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</si>
  <si>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</si>
  <si>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</si>
  <si>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</si>
  <si>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</si>
  <si>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</si>
  <si>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</si>
  <si>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</si>
  <si>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</si>
  <si>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</si>
  <si>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</si>
  <si>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</si>
  <si>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</si>
  <si>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</si>
  <si>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</si>
  <si>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</si>
  <si>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</si>
  <si>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</si>
  <si>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</si>
  <si>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</si>
  <si>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</si>
  <si>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</si>
  <si>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</si>
  <si>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</si>
  <si>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</si>
  <si>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</si>
  <si>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</si>
  <si>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</si>
  <si>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</si>
  <si>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</si>
  <si>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</si>
  <si>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</si>
  <si>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</si>
  <si>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</si>
  <si>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</si>
  <si>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</si>
  <si>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</si>
  <si>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</si>
  <si>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</si>
  <si>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</si>
  <si>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</si>
  <si>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</si>
  <si>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</si>
  <si>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</si>
  <si>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</si>
  <si>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</si>
  <si>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</si>
  <si>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</si>
  <si>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</si>
  <si>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</si>
  <si>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</si>
  <si>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</si>
  <si>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</si>
  <si>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</si>
  <si>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</si>
  <si>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</si>
  <si>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</si>
  <si>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</si>
  <si>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</si>
  <si>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</si>
  <si>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</si>
  <si>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</si>
  <si>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</si>
  <si>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</si>
  <si>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</si>
  <si>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</si>
  <si>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</si>
  <si>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</si>
  <si>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</si>
  <si>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</si>
  <si>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</si>
  <si>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</si>
  <si>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</si>
  <si>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</si>
  <si>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</si>
  <si>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</si>
  <si>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</si>
  <si>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</si>
  <si>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</si>
  <si>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</si>
  <si>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</si>
  <si>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</si>
  <si>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</si>
  <si>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</si>
  <si>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</si>
  <si>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</si>
  <si>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</si>
  <si>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</si>
  <si>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</si>
  <si>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</si>
  <si>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</si>
  <si>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</si>
  <si>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</si>
  <si>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</si>
  <si>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</si>
  <si>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</si>
  <si>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</si>
  <si>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</si>
  <si>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</si>
  <si>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</si>
  <si>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</si>
  <si>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</si>
  <si>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</si>
  <si>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</si>
  <si>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</si>
  <si>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</si>
  <si>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</si>
  <si>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</si>
  <si>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</si>
  <si>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</si>
  <si>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</si>
  <si>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</si>
  <si>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</si>
  <si>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</si>
  <si>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</si>
  <si>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</si>
  <si>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</si>
  <si>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</si>
  <si>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</si>
  <si>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</si>
  <si>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</si>
  <si>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</si>
  <si>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</si>
  <si>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</si>
  <si>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</si>
  <si>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</si>
  <si>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</si>
  <si>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</si>
  <si>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</si>
  <si>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</si>
  <si>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</si>
  <si>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</si>
  <si>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</si>
  <si>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</si>
  <si>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</si>
  <si>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</si>
  <si>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</si>
  <si>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</si>
  <si>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</si>
  <si>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</si>
  <si>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</si>
  <si>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</si>
  <si>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</si>
  <si>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</si>
  <si>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</si>
  <si>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</si>
  <si>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</si>
  <si>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</si>
  <si>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</si>
  <si>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</si>
  <si>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</si>
  <si>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</si>
  <si>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</si>
  <si>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</si>
  <si>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</si>
  <si>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</si>
  <si>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</si>
  <si>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</si>
  <si>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</si>
  <si>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</si>
  <si>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</si>
  <si>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</si>
  <si>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</si>
  <si>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</si>
  <si>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</si>
  <si>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</si>
  <si>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</si>
  <si>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</si>
  <si>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</si>
  <si>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</si>
  <si>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</si>
  <si>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</si>
  <si>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</si>
  <si>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</si>
  <si>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</si>
  <si>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</si>
  <si>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</si>
  <si>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</si>
  <si>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</si>
  <si>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</si>
  <si>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</si>
  <si>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</si>
  <si>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</si>
  <si>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</si>
  <si>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</si>
  <si>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</si>
  <si>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</si>
  <si>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</si>
  <si>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</si>
  <si>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</si>
  <si>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</si>
  <si>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</si>
  <si>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</si>
  <si>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</si>
  <si>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</si>
  <si>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</si>
  <si>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</si>
  <si>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</si>
  <si>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</si>
  <si>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</si>
  <si>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</si>
  <si>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</si>
  <si>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</si>
  <si>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</si>
  <si>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</si>
  <si>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</si>
  <si>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</si>
  <si>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</si>
  <si>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</si>
  <si>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</si>
  <si>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</si>
  <si>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</si>
  <si>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</si>
  <si>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</si>
  <si>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</si>
  <si>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</si>
  <si>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</si>
  <si>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</si>
  <si>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</si>
  <si>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</si>
  <si>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</si>
  <si>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</si>
  <si>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</si>
  <si>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</si>
  <si>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</si>
  <si>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</si>
  <si>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</si>
  <si>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</si>
  <si>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</si>
  <si>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</si>
  <si>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</si>
  <si>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</si>
  <si>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</si>
  <si>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</si>
  <si>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</si>
  <si>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</si>
  <si>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</si>
  <si>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</si>
  <si>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</si>
  <si>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</si>
  <si>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</si>
  <si>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</si>
  <si>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</si>
  <si>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</si>
  <si>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</si>
  <si>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</si>
  <si>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</si>
  <si>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</si>
  <si>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</si>
  <si>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</si>
  <si>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</si>
  <si>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</si>
  <si>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</si>
  <si>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</si>
  <si>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</si>
  <si>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</si>
  <si>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</si>
  <si>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</si>
  <si>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</si>
  <si>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</si>
  <si>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</si>
  <si>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</si>
  <si>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</si>
  <si>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</si>
  <si>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</si>
  <si>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</si>
  <si>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</si>
  <si>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</si>
  <si>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</si>
  <si>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</si>
  <si>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</si>
  <si>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</si>
  <si>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</si>
  <si>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</si>
  <si>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</si>
  <si>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</si>
  <si>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</si>
  <si>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</si>
  <si>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</si>
  <si>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</si>
  <si>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</si>
  <si>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</si>
  <si>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</si>
  <si>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</si>
  <si>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</si>
  <si>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</si>
  <si>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</si>
  <si>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</si>
  <si>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</si>
  <si>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</si>
  <si>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</si>
  <si>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</si>
  <si>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</si>
  <si>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</si>
  <si>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</si>
  <si>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</si>
  <si>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</si>
  <si>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</si>
  <si>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</si>
  <si>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</si>
  <si>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</si>
  <si>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</si>
  <si>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</si>
  <si>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</si>
  <si>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</si>
  <si>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</si>
  <si>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</si>
  <si>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</si>
  <si>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</si>
  <si>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</si>
  <si>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</si>
  <si>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</si>
  <si>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</si>
  <si>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</si>
  <si>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</si>
  <si>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</si>
  <si>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</si>
  <si>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</si>
  <si>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</si>
  <si>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</si>
  <si>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</si>
  <si>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</si>
  <si>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</si>
  <si>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</si>
  <si>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</si>
  <si>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</si>
  <si>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</si>
  <si>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</si>
  <si>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</si>
  <si>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</si>
  <si>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</si>
  <si>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</si>
  <si>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</si>
  <si>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</si>
  <si>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</si>
  <si>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</si>
  <si>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</si>
  <si>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</si>
  <si>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</si>
  <si>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</si>
  <si>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</si>
  <si>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</si>
  <si>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</si>
  <si>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</si>
  <si>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</si>
  <si>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</si>
  <si>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</si>
  <si>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</si>
  <si>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</si>
  <si>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</si>
  <si>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</si>
  <si>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</si>
  <si>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</si>
  <si>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</si>
  <si>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</si>
  <si>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</si>
  <si>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</si>
  <si>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</si>
  <si>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</si>
  <si>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</si>
  <si>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</si>
  <si>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</si>
  <si>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</si>
  <si>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</si>
  <si>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</si>
  <si>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</si>
  <si>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</si>
  <si>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</si>
  <si>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</si>
  <si>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</si>
  <si>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</si>
  <si>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</si>
  <si>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</si>
  <si>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</si>
  <si>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</si>
  <si>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</si>
  <si>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</si>
  <si>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</si>
  <si>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</si>
  <si>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</si>
  <si>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</si>
  <si>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</si>
  <si>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</si>
  <si>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</si>
  <si>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</si>
  <si>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</si>
  <si>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</si>
  <si>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</si>
  <si>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</si>
  <si>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</si>
  <si>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</si>
  <si>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</si>
  <si>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</si>
  <si>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</si>
  <si>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</si>
  <si>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</si>
  <si>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</si>
  <si>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</si>
  <si>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</si>
  <si>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</si>
  <si>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</si>
  <si>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</si>
  <si>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</si>
  <si>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</si>
  <si>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</si>
  <si>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</si>
  <si>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</si>
  <si>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</si>
  <si>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</si>
  <si>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</si>
  <si>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</si>
  <si>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</si>
  <si>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</si>
  <si>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</si>
  <si>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</si>
  <si>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</si>
  <si>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</si>
  <si>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</si>
  <si>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</si>
  <si>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</si>
  <si>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</si>
  <si>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</si>
  <si>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</si>
  <si>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</si>
  <si>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</si>
  <si>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</si>
  <si>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</si>
  <si>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</si>
  <si>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</si>
  <si>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</si>
  <si>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</si>
  <si>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</si>
  <si>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</si>
  <si>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</si>
  <si>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</si>
  <si>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</si>
  <si>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</si>
  <si>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</si>
  <si>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</si>
  <si>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</si>
  <si>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</si>
  <si>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</si>
  <si>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</si>
  <si>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</si>
  <si>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</si>
  <si>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</si>
  <si>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</si>
  <si>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</si>
  <si>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</si>
  <si>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</si>
  <si>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</si>
  <si>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</si>
  <si>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</si>
  <si>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</si>
  <si>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</si>
  <si>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</si>
  <si>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</si>
  <si>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</si>
  <si>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</si>
  <si>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</si>
  <si>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</si>
  <si>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</si>
  <si>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</si>
  <si>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</si>
  <si>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</si>
  <si>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</si>
  <si>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</si>
  <si>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</si>
  <si>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</si>
  <si>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</si>
  <si>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</si>
  <si>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</si>
  <si>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</si>
  <si>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</si>
  <si>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</si>
  <si>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</si>
  <si>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</si>
  <si>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</si>
  <si>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</si>
  <si>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</si>
  <si>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</si>
  <si>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</si>
  <si>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</si>
  <si>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</si>
  <si>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</si>
  <si>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</si>
  <si>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</si>
  <si>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</si>
  <si>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</si>
  <si>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</si>
  <si>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</si>
  <si>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</si>
  <si>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</si>
  <si>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</si>
  <si>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</si>
  <si>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</si>
  <si>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</si>
  <si>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</si>
  <si>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</si>
  <si>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</si>
  <si>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</si>
  <si>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</si>
  <si>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</si>
  <si>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</si>
  <si>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</si>
  <si>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</si>
  <si>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</si>
  <si>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</si>
  <si>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</si>
  <si>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</si>
  <si>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</si>
  <si>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</si>
  <si>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</si>
  <si>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</si>
  <si>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</si>
  <si>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</si>
  <si>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</si>
  <si>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</si>
  <si>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</si>
  <si>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</si>
  <si>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</si>
  <si>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</si>
  <si>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</si>
  <si>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</si>
  <si>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</si>
  <si>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</si>
  <si>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</si>
  <si>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</si>
  <si>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</si>
  <si>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</si>
  <si>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</si>
  <si>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</si>
  <si>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</si>
  <si>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</si>
  <si>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</si>
  <si>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</si>
  <si>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</si>
  <si>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</si>
  <si>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</si>
  <si>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</si>
  <si>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</si>
  <si>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</si>
  <si>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</si>
  <si>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</si>
  <si>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</si>
  <si>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</si>
  <si>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</si>
  <si>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</si>
  <si>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</si>
  <si>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</si>
  <si>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</si>
  <si>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</si>
  <si>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</si>
  <si>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</si>
  <si>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</si>
  <si>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</si>
  <si>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</si>
  <si>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</si>
  <si>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</si>
  <si>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</si>
  <si>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</si>
  <si>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</si>
  <si>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</si>
  <si>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</si>
  <si>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</si>
  <si>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</si>
  <si>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</si>
  <si>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</si>
  <si>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</si>
  <si>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</si>
  <si>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</si>
  <si>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</si>
  <si>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</si>
  <si>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</si>
  <si>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</si>
  <si>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</si>
  <si>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</si>
  <si>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</si>
  <si>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</si>
  <si>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</si>
  <si>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</si>
  <si>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</si>
  <si>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</si>
  <si>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</si>
  <si>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</si>
  <si>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</si>
  <si>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</si>
  <si>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</si>
  <si>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</si>
  <si>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</si>
  <si>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</si>
  <si>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</si>
  <si>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</si>
  <si>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</si>
  <si>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</si>
  <si>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</si>
  <si>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</si>
  <si>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</si>
  <si>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</si>
  <si>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</si>
  <si>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</si>
  <si>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</si>
  <si>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</si>
  <si>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</si>
  <si>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</si>
  <si>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</si>
  <si>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</si>
  <si>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</si>
  <si>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</si>
  <si>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</si>
  <si>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</si>
  <si>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</si>
  <si>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</si>
  <si>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</si>
  <si>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</si>
  <si>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</si>
  <si>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</si>
  <si>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</si>
  <si>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</si>
  <si>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</si>
  <si>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</si>
  <si>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</si>
  <si>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</si>
  <si>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</si>
  <si>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</si>
  <si>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</si>
  <si>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</si>
  <si>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</si>
  <si>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</si>
  <si>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</si>
  <si>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</si>
  <si>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</si>
  <si>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</si>
  <si>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</si>
  <si>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</si>
  <si>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</si>
  <si>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</si>
  <si>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</si>
  <si>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</si>
  <si>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</si>
  <si>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</si>
  <si>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</si>
  <si>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</si>
  <si>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</si>
  <si>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</si>
  <si>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</si>
  <si>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</si>
  <si>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</si>
  <si>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</si>
  <si>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</si>
  <si>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</si>
  <si>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</si>
  <si>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</si>
  <si>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</si>
  <si>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</si>
  <si>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</si>
  <si>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</si>
  <si>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</si>
  <si>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</si>
  <si>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</si>
  <si>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</si>
  <si>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</si>
  <si>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</si>
  <si>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</si>
  <si>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</si>
  <si>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</si>
  <si>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</si>
  <si>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</si>
  <si>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</si>
  <si>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</si>
  <si>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</si>
  <si>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</si>
  <si>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</si>
  <si>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</si>
  <si>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</si>
  <si>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</si>
  <si>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</si>
  <si>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</si>
  <si>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</si>
  <si>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</si>
  <si>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</si>
  <si>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</si>
  <si>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</si>
  <si>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</si>
  <si>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</si>
  <si>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</si>
  <si>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</si>
  <si>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</si>
  <si>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</si>
  <si>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</si>
  <si>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</si>
  <si>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</si>
  <si>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</si>
  <si>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</si>
  <si>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</si>
  <si>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</si>
  <si>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</si>
  <si>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</si>
  <si>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</si>
  <si>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</si>
  <si>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</si>
  <si>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</si>
  <si>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</si>
  <si>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</si>
  <si>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</si>
  <si>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</si>
  <si>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</si>
  <si>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</si>
  <si>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</si>
  <si>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</si>
  <si>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</si>
  <si>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</si>
  <si>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</si>
  <si>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</si>
  <si>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</si>
  <si>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</si>
  <si>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</si>
  <si>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</si>
  <si>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</si>
  <si>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</si>
  <si>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</si>
  <si>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</si>
  <si>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</si>
  <si>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</si>
  <si>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</si>
  <si>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</si>
  <si>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</si>
  <si>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</si>
  <si>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</si>
  <si>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</si>
  <si>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</si>
  <si>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</si>
  <si>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</si>
  <si>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</si>
  <si>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</si>
  <si>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</si>
  <si>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</si>
  <si>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</si>
  <si>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</si>
  <si>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</si>
  <si>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</si>
  <si>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</si>
  <si>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</si>
  <si>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</si>
  <si>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</si>
  <si>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</si>
  <si>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</si>
  <si>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</si>
  <si>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</si>
  <si>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</si>
  <si>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</si>
  <si>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</si>
  <si>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</si>
  <si>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</si>
  <si>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</si>
  <si>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</si>
  <si>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</si>
  <si>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</si>
  <si>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</si>
  <si>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</si>
  <si>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</si>
  <si>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</si>
  <si>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</si>
  <si>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</si>
  <si>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</si>
  <si>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</si>
  <si>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</si>
  <si>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</si>
  <si>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</si>
  <si>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</si>
  <si>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</si>
  <si>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</si>
  <si>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</si>
  <si>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</si>
  <si>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</si>
  <si>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</si>
  <si>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</si>
  <si>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</si>
  <si>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</si>
  <si>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</si>
  <si>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</si>
  <si>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</si>
  <si>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</si>
  <si>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</si>
  <si>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</si>
  <si>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</si>
  <si>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</si>
  <si>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</si>
  <si>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</si>
  <si>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</si>
  <si>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</si>
  <si>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</si>
  <si>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</si>
  <si>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</si>
  <si>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</si>
  <si>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</si>
  <si>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</si>
  <si>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</si>
  <si>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</si>
  <si>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</si>
  <si>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</si>
  <si>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</si>
  <si>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</si>
  <si>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</si>
  <si>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</si>
  <si>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</si>
  <si>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</si>
  <si>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</si>
  <si>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</si>
  <si>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</si>
  <si>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</si>
  <si>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</si>
  <si>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</si>
  <si>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</si>
  <si>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</si>
  <si>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</si>
  <si>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</si>
  <si>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</si>
  <si>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</si>
  <si>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</si>
  <si>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</si>
  <si>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</si>
  <si>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</si>
  <si>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</si>
  <si>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</si>
  <si>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</si>
  <si>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</si>
  <si>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</si>
  <si>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</si>
  <si>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</si>
  <si>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</si>
  <si>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</si>
  <si>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</si>
  <si>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</si>
  <si>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</si>
  <si>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</si>
  <si>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</si>
  <si>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</si>
  <si>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</si>
  <si>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</si>
  <si>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</si>
  <si>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</si>
  <si>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</si>
  <si>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</si>
  <si>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</si>
  <si>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</si>
  <si>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</si>
  <si>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</si>
  <si>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</si>
  <si>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</si>
  <si>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</si>
  <si>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</si>
  <si>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</si>
  <si>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</si>
  <si>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</si>
  <si>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</si>
  <si>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</si>
  <si>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</si>
  <si>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</si>
  <si>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</si>
  <si>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</si>
  <si>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</si>
  <si>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</si>
  <si>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</si>
  <si>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</si>
  <si>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</si>
  <si>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</si>
  <si>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</si>
  <si>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</si>
  <si>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</si>
  <si>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</si>
  <si>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</si>
  <si>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</si>
  <si>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</si>
  <si>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</si>
  <si>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</si>
  <si>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</si>
  <si>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</si>
  <si>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</si>
  <si>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</si>
  <si>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</si>
  <si>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</si>
  <si>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</si>
  <si>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</si>
  <si>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</si>
  <si>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</si>
  <si>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</si>
  <si>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</si>
  <si>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</si>
  <si>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</si>
  <si>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</si>
  <si>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</si>
  <si>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</si>
  <si>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</si>
  <si>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</si>
  <si>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</si>
  <si>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</si>
  <si>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</si>
  <si>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</si>
  <si>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</si>
  <si>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</si>
  <si>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</si>
  <si>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</si>
  <si>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</si>
  <si>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</si>
  <si>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</si>
  <si>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</si>
  <si>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</si>
  <si>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</si>
  <si>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</si>
  <si>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</si>
  <si>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</si>
  <si>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</si>
  <si>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</si>
  <si>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</si>
  <si>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</si>
  <si>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</si>
  <si>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</si>
  <si>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</si>
  <si>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</si>
  <si>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</si>
  <si>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</si>
  <si>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</si>
  <si>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</si>
  <si>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</si>
  <si>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</si>
  <si>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</si>
  <si>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</si>
  <si>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</si>
  <si>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</si>
  <si>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</si>
  <si>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</si>
  <si>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</si>
  <si>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</si>
  <si>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</si>
  <si>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</si>
  <si>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</si>
  <si>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</si>
  <si>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</si>
  <si>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</si>
  <si>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</si>
  <si>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</si>
  <si>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</si>
  <si>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</si>
  <si>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</si>
  <si>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</si>
  <si>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</si>
  <si>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</si>
  <si>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</si>
  <si>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</si>
  <si>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</si>
  <si>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</si>
  <si>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</si>
  <si>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</si>
  <si>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</si>
  <si>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</si>
  <si>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</si>
  <si>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</si>
  <si>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</si>
  <si>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</si>
  <si>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</si>
  <si>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</si>
  <si>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</si>
  <si>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</si>
  <si>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</si>
  <si>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</si>
  <si>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</si>
  <si>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</si>
  <si>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</si>
  <si>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</si>
  <si>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</si>
  <si>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</si>
  <si>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</si>
  <si>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</si>
  <si>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</si>
  <si>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</si>
  <si>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</si>
  <si>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</si>
  <si>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</si>
  <si>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</si>
  <si>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</si>
  <si>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</si>
  <si>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</si>
  <si>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</si>
  <si>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</si>
  <si>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</si>
  <si>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</si>
  <si>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</si>
  <si>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</si>
  <si>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</si>
  <si>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</si>
  <si>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</si>
  <si>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</si>
  <si>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</si>
  <si>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</si>
  <si>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</si>
  <si>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</si>
  <si>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</si>
  <si>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</si>
  <si>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</si>
  <si>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</si>
  <si>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</si>
  <si>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</si>
  <si>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</si>
  <si>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</si>
  <si>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</si>
  <si>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</si>
  <si>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</si>
  <si>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</si>
  <si>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</si>
  <si>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</si>
  <si>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</si>
  <si>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</si>
  <si>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</si>
  <si>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</si>
  <si>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</si>
  <si>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</si>
  <si>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</si>
  <si>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</si>
  <si>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</si>
  <si>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</si>
  <si>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</si>
  <si>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</si>
  <si>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</si>
  <si>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</si>
  <si>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</si>
  <si>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</si>
  <si>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</si>
  <si>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</si>
  <si>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</si>
  <si>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</si>
  <si>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</si>
  <si>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</si>
  <si>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</si>
  <si>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</si>
  <si>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</si>
  <si>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</si>
  <si>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</si>
  <si>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</si>
  <si>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</si>
  <si>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</si>
  <si>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</si>
  <si>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</si>
  <si>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</si>
  <si>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</si>
  <si>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</si>
  <si>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</si>
  <si>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</si>
  <si>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</si>
  <si>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</si>
  <si>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</si>
  <si>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</si>
  <si>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</si>
  <si>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</si>
  <si>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</si>
  <si>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</si>
  <si>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</si>
  <si>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</si>
  <si>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</si>
  <si>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</si>
  <si>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</si>
  <si>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</si>
  <si>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</si>
  <si>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</si>
  <si>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</si>
  <si>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</si>
  <si>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</si>
  <si>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</si>
  <si>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</si>
  <si>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</si>
  <si>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</si>
  <si>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</si>
  <si>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</si>
  <si>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</si>
  <si>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</si>
  <si>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</si>
  <si>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</si>
  <si>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</si>
  <si>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</si>
  <si>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</si>
  <si>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</si>
  <si>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</si>
  <si>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</si>
  <si>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</si>
  <si>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</si>
  <si>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</si>
  <si>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</si>
  <si>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</si>
  <si>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</si>
  <si>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</si>
  <si>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</si>
  <si>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</si>
  <si>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</si>
  <si>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</si>
  <si>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</si>
  <si>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</si>
  <si>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</si>
  <si>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</si>
  <si>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</si>
  <si>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</si>
  <si>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</si>
  <si>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</si>
  <si>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</si>
  <si>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</si>
  <si>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</si>
  <si>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</si>
  <si>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</si>
  <si>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</si>
  <si>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</si>
  <si>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</si>
  <si>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</si>
  <si>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</si>
  <si>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</si>
  <si>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</si>
  <si>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</si>
  <si>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</si>
  <si>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</si>
  <si>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</si>
  <si>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</si>
  <si>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</si>
  <si>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</si>
  <si>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</si>
  <si>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</si>
  <si>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</si>
  <si>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</si>
  <si>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</si>
  <si>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</si>
  <si>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</si>
  <si>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</si>
  <si>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</si>
  <si>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</si>
  <si>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</si>
  <si>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</si>
  <si>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</si>
  <si>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</si>
  <si>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</si>
  <si>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</si>
  <si>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</si>
  <si>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</si>
  <si>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</si>
  <si>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</si>
  <si>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</si>
  <si>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</si>
  <si>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</si>
  <si>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</si>
  <si>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</si>
  <si>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</si>
  <si>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</si>
  <si>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</si>
  <si>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</si>
  <si>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</si>
  <si>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</si>
  <si>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</si>
  <si>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</si>
  <si>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</si>
  <si>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</si>
  <si>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</si>
  <si>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</si>
  <si>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</si>
  <si>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</si>
  <si>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</si>
  <si>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</si>
  <si>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</si>
  <si>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</si>
  <si>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</si>
  <si>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</si>
  <si>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</si>
  <si>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</si>
  <si>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</si>
  <si>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</si>
  <si>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</si>
  <si>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</si>
  <si>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</si>
  <si>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</si>
  <si>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</si>
  <si>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</si>
  <si>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</si>
  <si>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</si>
  <si>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</si>
  <si>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</si>
  <si>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</si>
  <si>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</si>
  <si>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</si>
  <si>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</si>
  <si>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</si>
  <si>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</si>
  <si>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</si>
  <si>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</si>
  <si>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</si>
  <si>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</si>
  <si>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</si>
  <si>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</si>
  <si>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</si>
  <si>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</si>
  <si>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</si>
  <si>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</si>
  <si>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</si>
  <si>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</si>
  <si>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</si>
  <si>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</si>
  <si>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</si>
  <si>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</si>
  <si>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</si>
  <si>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</si>
  <si>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</si>
  <si>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</si>
  <si>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</si>
  <si>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</si>
  <si>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</si>
  <si>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</si>
  <si>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</si>
  <si>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</si>
  <si>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</si>
  <si>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</si>
  <si>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</si>
  <si>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</si>
  <si>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</si>
  <si>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</si>
  <si>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</si>
  <si>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</si>
  <si>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</si>
  <si>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</si>
  <si>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</si>
  <si>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</si>
  <si>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</si>
  <si>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</si>
  <si>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</si>
  <si>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</si>
  <si>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</si>
  <si>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</si>
  <si>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</si>
  <si>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</si>
  <si>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</si>
  <si>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</si>
  <si>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</si>
  <si>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</si>
  <si>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</si>
  <si>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</si>
  <si>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</si>
  <si>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</si>
  <si>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</si>
  <si>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</si>
  <si>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</si>
  <si>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</si>
  <si>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</si>
  <si>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</si>
  <si>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</si>
  <si>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</si>
  <si>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</si>
  <si>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</si>
  <si>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</si>
  <si>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</si>
  <si>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</si>
  <si>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</si>
  <si>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</si>
  <si>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</si>
  <si>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</si>
  <si>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</si>
  <si>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</si>
  <si>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</si>
  <si>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</si>
  <si>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</si>
  <si>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</si>
  <si>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</si>
  <si>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</si>
  <si>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</si>
  <si>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</si>
  <si>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</si>
  <si>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</si>
  <si>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</si>
  <si>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</si>
  <si>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</si>
  <si>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</si>
  <si>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</si>
  <si>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</si>
  <si>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</si>
  <si>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</si>
  <si>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</si>
  <si>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</si>
  <si>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</si>
  <si>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</si>
  <si>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</si>
  <si>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</si>
  <si>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</si>
  <si>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</si>
  <si>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</si>
  <si>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</si>
  <si>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</si>
  <si>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</si>
  <si>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</si>
  <si>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</si>
  <si>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</si>
  <si>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</si>
  <si>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</si>
  <si>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</si>
  <si>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</si>
  <si>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</si>
  <si>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</si>
  <si>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</si>
  <si>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</si>
  <si>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</si>
  <si>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</si>
  <si>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</si>
  <si>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</si>
  <si>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</si>
  <si>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</si>
  <si>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</si>
  <si>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</si>
  <si>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</si>
  <si>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</si>
  <si>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</si>
  <si>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</si>
  <si>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</si>
  <si>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</si>
  <si>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</si>
  <si>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</si>
  <si>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</si>
  <si>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</si>
  <si>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</si>
  <si>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</si>
  <si>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</si>
  <si>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</si>
  <si>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</si>
  <si>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</si>
  <si>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</si>
  <si>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</si>
  <si>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</si>
  <si>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</si>
  <si>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</si>
  <si>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</si>
  <si>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</si>
  <si>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</si>
  <si>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</si>
  <si>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</si>
  <si>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</si>
  <si>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</si>
  <si>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</si>
  <si>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</si>
  <si>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</si>
  <si>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</si>
  <si>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</si>
  <si>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</si>
  <si>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</si>
  <si>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</si>
  <si>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</si>
  <si>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</si>
  <si>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</si>
  <si>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</si>
  <si>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</si>
  <si>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</si>
  <si>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</si>
  <si>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</si>
  <si>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</si>
  <si>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</si>
  <si>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</si>
  <si>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</si>
  <si>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</si>
  <si>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</si>
  <si>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</si>
  <si>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</si>
  <si>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</si>
  <si>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</si>
  <si>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</si>
  <si>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</si>
  <si>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</si>
  <si>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</si>
  <si>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</si>
  <si>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</si>
  <si>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</si>
  <si>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</si>
  <si>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</si>
  <si>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</si>
  <si>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</si>
  <si>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</si>
  <si>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</si>
  <si>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</si>
  <si>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</si>
  <si>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</si>
  <si>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</si>
  <si>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</si>
  <si>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</si>
  <si>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</si>
  <si>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</si>
  <si>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</si>
  <si>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</si>
  <si>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</si>
  <si>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</si>
  <si>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</si>
  <si>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</si>
  <si>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</si>
  <si>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</si>
  <si>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</si>
  <si>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</si>
  <si>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</si>
  <si>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</si>
  <si>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</si>
  <si>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</si>
  <si>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</si>
  <si>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</si>
  <si>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</si>
  <si>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</si>
  <si>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</si>
  <si>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</si>
  <si>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</si>
  <si>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</si>
  <si>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</si>
  <si>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</si>
  <si>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</si>
  <si>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</si>
  <si>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</si>
  <si>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</si>
  <si>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</si>
  <si>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</si>
  <si>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</si>
  <si>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</si>
  <si>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</si>
  <si>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</si>
  <si>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</si>
  <si>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</si>
  <si>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</si>
  <si>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</si>
  <si>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</si>
  <si>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</si>
  <si>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</si>
  <si>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</si>
  <si>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</si>
  <si>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</si>
  <si>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</si>
  <si>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</si>
  <si>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</si>
  <si>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</si>
  <si>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</si>
  <si>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</si>
  <si>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</si>
  <si>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</si>
  <si>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</si>
  <si>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</si>
  <si>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</si>
  <si>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</si>
  <si>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</si>
  <si>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</si>
  <si>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</si>
  <si>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</si>
  <si>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</si>
  <si>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</si>
  <si>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</si>
  <si>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</si>
  <si>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</si>
  <si>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</si>
  <si>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</si>
  <si>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</si>
  <si>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</si>
  <si>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</si>
  <si>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</si>
  <si>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</si>
  <si>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</si>
  <si>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</si>
  <si>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</si>
  <si>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</si>
  <si>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</si>
  <si>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</si>
  <si>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</si>
  <si>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</si>
  <si>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</si>
  <si>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</si>
  <si>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</si>
  <si>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</si>
  <si>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</si>
  <si>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</si>
  <si>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</si>
  <si>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</si>
  <si>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</si>
  <si>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</si>
  <si>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</si>
  <si>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</si>
  <si>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</si>
  <si>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</si>
  <si>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</si>
  <si>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</si>
  <si>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</si>
  <si>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</si>
  <si>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</si>
  <si>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</si>
  <si>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</si>
  <si>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</si>
  <si>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</si>
  <si>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</si>
  <si>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</si>
  <si>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</si>
  <si>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</si>
  <si>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</si>
  <si>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</si>
  <si>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</si>
  <si>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</si>
  <si>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</si>
  <si>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</si>
  <si>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</si>
  <si>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</si>
  <si>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</si>
  <si>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</si>
  <si>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</si>
  <si>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</si>
  <si>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</si>
  <si>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</si>
  <si>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</si>
  <si>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</si>
  <si>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</si>
  <si>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</si>
  <si>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</si>
  <si>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</si>
  <si>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</si>
  <si>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</si>
  <si>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</si>
  <si>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</si>
  <si>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</si>
  <si>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</si>
  <si>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</si>
  <si>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</si>
  <si>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</si>
  <si>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</si>
  <si>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</si>
  <si>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</si>
  <si>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</si>
  <si>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</si>
  <si>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</si>
  <si>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</si>
  <si>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</si>
  <si>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</si>
  <si>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</si>
  <si>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</si>
  <si>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</si>
  <si>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</si>
  <si>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</si>
  <si>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</si>
  <si>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</si>
  <si>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</si>
  <si>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</si>
  <si>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</si>
  <si>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</si>
  <si>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</si>
  <si>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</si>
  <si>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</si>
  <si>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</si>
  <si>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</si>
  <si>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</si>
  <si>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</si>
  <si>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</si>
  <si>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</si>
  <si>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</si>
  <si>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</si>
  <si>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</si>
  <si>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</si>
  <si>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</si>
  <si>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</si>
  <si>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</si>
  <si>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</si>
  <si>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</si>
  <si>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</si>
  <si>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</si>
  <si>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</si>
  <si>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</si>
  <si>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</si>
  <si>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</si>
  <si>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</si>
  <si>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</si>
  <si>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</si>
  <si>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</si>
  <si>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</si>
  <si>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</si>
  <si>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</si>
  <si>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</si>
  <si>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</si>
  <si>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</si>
  <si>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</si>
  <si>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</si>
  <si>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</si>
  <si>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</si>
  <si>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</si>
  <si>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</si>
  <si>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</si>
  <si>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</si>
  <si>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</si>
  <si>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</si>
  <si>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</si>
  <si>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</si>
  <si>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</si>
  <si>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</si>
  <si>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</si>
  <si>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</si>
  <si>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</si>
  <si>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</si>
  <si>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</si>
  <si>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</si>
  <si>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</si>
  <si>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</si>
  <si>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</si>
  <si>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</si>
  <si>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</si>
  <si>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</si>
  <si>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</si>
  <si>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</si>
  <si>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</si>
  <si>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</si>
  <si>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</si>
  <si>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</si>
  <si>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</si>
  <si>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</si>
  <si>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</si>
  <si>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</si>
  <si>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</si>
  <si>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</si>
  <si>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</si>
  <si>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</si>
  <si>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</si>
  <si>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</si>
  <si>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</si>
  <si>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</si>
  <si>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</si>
  <si>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</si>
  <si>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</si>
  <si>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</si>
  <si>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</si>
  <si>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</si>
  <si>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</si>
  <si>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</si>
  <si>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</si>
  <si>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</si>
  <si>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</si>
  <si>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</si>
  <si>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</si>
  <si>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</si>
  <si>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</si>
  <si>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</si>
  <si>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</si>
  <si>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</si>
  <si>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</si>
  <si>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</si>
  <si>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</si>
  <si>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</si>
  <si>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</si>
  <si>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</si>
  <si>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</si>
  <si>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</si>
  <si>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</si>
  <si>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</si>
  <si>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</si>
  <si>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</si>
  <si>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</si>
  <si>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</si>
  <si>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</si>
  <si>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</si>
  <si>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</si>
  <si>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</si>
  <si>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</si>
  <si>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</si>
  <si>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</si>
  <si>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</si>
  <si>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</si>
  <si>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</si>
  <si>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</si>
  <si>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</si>
  <si>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</si>
  <si>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</si>
  <si>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</si>
  <si>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</si>
  <si>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</si>
  <si>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</si>
  <si>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</si>
  <si>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</si>
  <si>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</si>
  <si>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</si>
  <si>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</si>
  <si>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</si>
  <si>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</si>
  <si>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</si>
  <si>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</si>
  <si>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</si>
  <si>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</si>
  <si>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</si>
  <si>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</si>
  <si>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</si>
  <si>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</si>
  <si>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</si>
  <si>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</si>
  <si>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</si>
  <si>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</si>
  <si>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</si>
  <si>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</si>
  <si>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</si>
  <si>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</si>
  <si>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</si>
  <si>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</si>
  <si>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</si>
  <si>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</si>
  <si>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</si>
  <si>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</si>
  <si>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</si>
  <si>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</si>
  <si>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</si>
  <si>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</si>
  <si>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</si>
  <si>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</si>
  <si>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</si>
  <si>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</si>
  <si>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</si>
  <si>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</si>
  <si>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</si>
  <si>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</si>
  <si>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</si>
  <si>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</si>
  <si>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</si>
  <si>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</si>
  <si>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</si>
  <si>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</si>
  <si>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</si>
  <si>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</si>
  <si>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</si>
  <si>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</si>
  <si>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</si>
  <si>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</si>
  <si>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</si>
  <si>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</si>
  <si>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</si>
  <si>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</si>
  <si>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</si>
  <si>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</si>
  <si>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</si>
  <si>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</si>
  <si>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</si>
  <si>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</si>
  <si>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</si>
  <si>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</si>
  <si>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</si>
  <si>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</si>
  <si>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</si>
  <si>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</si>
  <si>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</si>
  <si>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</si>
  <si>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</si>
  <si>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</si>
  <si>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</si>
  <si>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</si>
  <si>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</si>
  <si>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</si>
  <si>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</si>
  <si>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</si>
  <si>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</si>
  <si>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</si>
  <si>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</si>
  <si>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</si>
  <si>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</si>
  <si>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</si>
  <si>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</si>
  <si>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</si>
  <si>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</si>
  <si>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</si>
  <si>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</si>
  <si>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</si>
  <si>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</si>
  <si>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</si>
  <si>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</si>
  <si>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</si>
  <si>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</si>
  <si>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</si>
  <si>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</si>
  <si>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</si>
  <si>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</si>
  <si>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</si>
  <si>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</si>
  <si>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</si>
  <si>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</si>
  <si>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</si>
  <si>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</si>
  <si>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</si>
  <si>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</si>
  <si>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</si>
  <si>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</si>
  <si>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</si>
  <si>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</si>
  <si>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</si>
  <si>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</si>
  <si>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</si>
  <si>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</si>
  <si>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</si>
  <si>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</si>
  <si>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</si>
  <si>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</si>
  <si>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</si>
  <si>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</si>
  <si>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</si>
  <si>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</si>
  <si>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</si>
  <si>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</si>
  <si>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</si>
  <si>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</si>
  <si>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</si>
  <si>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</si>
  <si>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</si>
  <si>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</si>
  <si>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</si>
  <si>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</si>
  <si>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</si>
  <si>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</si>
  <si>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</si>
  <si>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</si>
  <si>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</si>
  <si>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</si>
  <si>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</si>
  <si>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</si>
  <si>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</si>
  <si>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</si>
  <si>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</si>
  <si>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</si>
  <si>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</si>
  <si>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</si>
  <si>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</si>
  <si>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</si>
  <si>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</si>
  <si>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</si>
  <si>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</si>
  <si>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</si>
  <si>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</si>
  <si>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</si>
  <si>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</si>
  <si>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</si>
  <si>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</si>
  <si>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</si>
  <si>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</si>
  <si>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</si>
  <si>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</si>
  <si>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</si>
  <si>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</si>
  <si>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</si>
  <si>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</si>
  <si>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</si>
  <si>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</si>
  <si>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</si>
  <si>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</si>
  <si>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</si>
  <si>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</si>
  <si>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</si>
  <si>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</si>
  <si>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</si>
  <si>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</si>
  <si>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</si>
  <si>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</si>
  <si>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</si>
  <si>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</si>
  <si>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</si>
  <si>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</si>
  <si>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</si>
  <si>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</si>
  <si>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</si>
  <si>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</si>
  <si>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</si>
  <si>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</si>
  <si>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</si>
  <si>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</si>
  <si>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</si>
  <si>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</si>
  <si>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</si>
  <si>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</si>
  <si>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</si>
  <si>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</si>
  <si>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</si>
  <si>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</si>
  <si>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</si>
  <si>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</si>
  <si>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</si>
  <si>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</si>
  <si>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</si>
  <si>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</si>
  <si>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</si>
  <si>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</si>
  <si>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</si>
  <si>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</si>
  <si>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</si>
  <si>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</si>
  <si>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</si>
  <si>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</si>
  <si>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</si>
  <si>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</si>
  <si>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</si>
  <si>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</si>
  <si>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</si>
  <si>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</si>
  <si>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</si>
  <si>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</si>
  <si>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</si>
  <si>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</si>
  <si>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</si>
  <si>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</si>
  <si>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</si>
  <si>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</si>
  <si>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</si>
  <si>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</si>
  <si>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</si>
  <si>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</si>
  <si>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</si>
  <si>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</si>
  <si>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</si>
  <si>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</si>
  <si>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</si>
  <si>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</si>
  <si>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</si>
  <si>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</si>
  <si>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</si>
  <si>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</si>
  <si>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</si>
  <si>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</si>
  <si>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</si>
  <si>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</si>
  <si>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</si>
  <si>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</si>
  <si>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</si>
  <si>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</si>
  <si>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</si>
  <si>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</si>
  <si>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</si>
  <si>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</si>
  <si>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</si>
  <si>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</si>
  <si>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</si>
  <si>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</si>
  <si>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</si>
  <si>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</si>
  <si>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</si>
  <si>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</si>
  <si>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</si>
  <si>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</si>
  <si>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</si>
  <si>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</si>
  <si>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</si>
  <si>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</si>
  <si>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</si>
  <si>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</si>
  <si>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</si>
  <si>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</si>
  <si>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</si>
  <si>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</si>
  <si>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</si>
  <si>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</si>
  <si>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</si>
  <si>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</si>
  <si>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</si>
  <si>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</si>
  <si>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</si>
  <si>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</si>
  <si>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</si>
  <si>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</si>
  <si>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</si>
  <si>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</si>
  <si>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</si>
  <si>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</si>
  <si>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</si>
  <si>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</si>
  <si>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</si>
  <si>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</si>
  <si>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</si>
  <si>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</si>
  <si>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</si>
  <si>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</si>
  <si>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</si>
  <si>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</si>
  <si>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</si>
  <si>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</si>
  <si>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</si>
  <si>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</si>
  <si>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</si>
  <si>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</si>
  <si>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</si>
  <si>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</si>
  <si>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</si>
  <si>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</si>
  <si>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</si>
  <si>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</si>
  <si>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</si>
  <si>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</si>
  <si>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</si>
  <si>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</si>
  <si>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</si>
  <si>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</si>
  <si>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</si>
  <si>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</si>
  <si>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</si>
  <si>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</si>
  <si>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</si>
  <si>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</si>
  <si>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</si>
  <si>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</si>
  <si>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</si>
  <si>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</si>
  <si>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</si>
  <si>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</si>
  <si>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</si>
  <si>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</si>
  <si>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</si>
  <si>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</si>
  <si>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</si>
  <si>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</si>
  <si>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</si>
  <si>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</si>
  <si>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</si>
  <si>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</si>
  <si>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</si>
  <si>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</si>
  <si>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</si>
  <si>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</si>
  <si>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</si>
  <si>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</si>
  <si>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</si>
  <si>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</si>
  <si>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</si>
  <si>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</si>
  <si>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</si>
  <si>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</si>
  <si>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</si>
  <si>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</si>
  <si>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</si>
  <si>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</si>
  <si>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</si>
  <si>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</si>
  <si>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</si>
  <si>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</si>
  <si>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</si>
  <si>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</si>
  <si>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</si>
  <si>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</si>
  <si>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</si>
  <si>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</si>
  <si>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</si>
  <si>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</si>
  <si>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</si>
  <si>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</si>
  <si>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</si>
  <si>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</si>
  <si>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</si>
  <si>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</si>
  <si>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</si>
  <si>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</si>
  <si>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</si>
  <si>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</si>
  <si>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</si>
  <si>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</si>
  <si>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</si>
  <si>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</si>
  <si>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</si>
  <si>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</si>
  <si>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</si>
  <si>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</si>
  <si>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</si>
  <si>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</si>
  <si>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</si>
  <si>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</si>
  <si>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</si>
  <si>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</si>
  <si>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</si>
  <si>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</si>
  <si>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</si>
  <si>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</si>
  <si>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</si>
  <si>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</si>
  <si>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</si>
  <si>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</si>
  <si>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</si>
  <si>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</si>
  <si>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</si>
  <si>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</si>
  <si>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</si>
  <si>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</si>
  <si>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</si>
  <si>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</si>
  <si>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</si>
  <si>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</si>
  <si>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</si>
  <si>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</si>
  <si>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</si>
  <si>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</si>
  <si>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</si>
  <si>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</si>
  <si>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</si>
  <si>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</si>
  <si>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</si>
  <si>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</si>
  <si>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</si>
  <si>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</si>
  <si>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</si>
  <si>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</si>
  <si>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</si>
  <si>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</si>
  <si>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</si>
  <si>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</si>
  <si>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</si>
  <si>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</si>
  <si>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</si>
  <si>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</si>
  <si>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</si>
  <si>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</si>
  <si>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</si>
  <si>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</si>
  <si>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</si>
  <si>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</si>
  <si>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</si>
  <si>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</si>
  <si>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</si>
  <si>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</si>
  <si>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</si>
  <si>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</si>
  <si>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</si>
  <si>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</si>
  <si>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</si>
  <si>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</si>
  <si>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</si>
  <si>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</si>
  <si>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</si>
  <si>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</si>
  <si>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</si>
  <si>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</si>
  <si>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</si>
  <si>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</si>
  <si>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</si>
  <si>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</si>
  <si>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</si>
  <si>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</si>
  <si>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</si>
  <si>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</si>
  <si>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</si>
  <si>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</si>
  <si>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</si>
  <si>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</si>
  <si>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</si>
  <si>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</si>
  <si>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</si>
  <si>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</si>
  <si>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</si>
  <si>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</si>
  <si>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</si>
  <si>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</si>
  <si>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</si>
  <si>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</si>
  <si>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</si>
  <si>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</si>
  <si>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</si>
  <si>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</si>
  <si>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</si>
  <si>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</si>
  <si>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</si>
  <si>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</si>
  <si>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</si>
  <si>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</si>
  <si>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</si>
  <si>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</si>
  <si>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</si>
  <si>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</si>
  <si>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</si>
  <si>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</si>
  <si>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</si>
  <si>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</si>
  <si>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</si>
  <si>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</si>
  <si>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</si>
  <si>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</si>
  <si>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</si>
  <si>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</si>
  <si>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</si>
  <si>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</si>
  <si>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</si>
  <si>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</si>
  <si>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</si>
  <si>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</si>
  <si>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</si>
  <si>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</si>
  <si>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</si>
  <si>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</si>
  <si>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</si>
  <si>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</si>
  <si>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</si>
  <si>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</si>
  <si>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</si>
  <si>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</si>
  <si>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</si>
  <si>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</si>
  <si>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</si>
  <si>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</si>
  <si>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</si>
  <si>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</si>
  <si>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</si>
  <si>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</si>
  <si>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</si>
  <si>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</si>
  <si>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</si>
  <si>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</si>
  <si>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</si>
  <si>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</si>
  <si>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</si>
  <si>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</si>
  <si>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</si>
  <si>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</si>
  <si>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</si>
  <si>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</si>
  <si>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</si>
  <si>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</si>
  <si>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</si>
  <si>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</si>
  <si>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</si>
  <si>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</si>
  <si>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</si>
  <si>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</si>
  <si>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</si>
  <si>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</si>
  <si>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</si>
  <si>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</si>
  <si>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</si>
  <si>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</si>
  <si>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</si>
  <si>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</si>
  <si>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</si>
  <si>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</si>
  <si>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</si>
  <si>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</si>
  <si>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</si>
  <si>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</si>
  <si>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</si>
  <si>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</si>
  <si>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</si>
  <si>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</si>
  <si>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</si>
  <si>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</si>
  <si>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</si>
  <si>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</si>
  <si>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</si>
  <si>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</si>
  <si>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</si>
  <si>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</si>
  <si>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</si>
  <si>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</si>
  <si>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</si>
  <si>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</si>
  <si>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</si>
  <si>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</si>
  <si>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</si>
  <si>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</si>
  <si>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</si>
  <si>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</si>
  <si>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</si>
  <si>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</si>
  <si>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</si>
  <si>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</si>
  <si>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</si>
  <si>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</si>
  <si>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</si>
  <si>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</si>
  <si>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</si>
  <si>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</si>
  <si>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</si>
  <si>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</si>
  <si>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</si>
  <si>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</si>
  <si>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</si>
  <si>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</si>
  <si>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</si>
  <si>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</si>
  <si>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</si>
  <si>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</si>
  <si>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</si>
  <si>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</si>
  <si>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</si>
  <si>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</si>
  <si>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</si>
  <si>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</si>
  <si>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</si>
  <si>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</si>
  <si>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</si>
  <si>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</si>
  <si>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</si>
  <si>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</si>
  <si>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</si>
  <si>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</si>
  <si>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</si>
  <si>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</si>
  <si>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</si>
  <si>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</si>
  <si>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</si>
  <si>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</si>
  <si>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</si>
  <si>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</si>
  <si>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</si>
  <si>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</si>
  <si>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</si>
  <si>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</si>
  <si>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</si>
  <si>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</si>
  <si>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</si>
  <si>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</si>
  <si>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</si>
  <si>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</si>
  <si>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</si>
  <si>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</si>
  <si>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</si>
  <si>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</si>
  <si>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</si>
  <si>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</si>
  <si>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</si>
  <si>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</si>
  <si>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</si>
  <si>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</si>
  <si>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</si>
  <si>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</si>
  <si>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</si>
  <si>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</si>
  <si>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</si>
  <si>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</si>
  <si>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</si>
  <si>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</si>
  <si>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</si>
  <si>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</si>
  <si>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</si>
  <si>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</si>
  <si>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</si>
  <si>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</si>
  <si>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</si>
  <si>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</si>
  <si>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</si>
  <si>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</si>
  <si>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</si>
  <si>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</si>
  <si>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</si>
  <si>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</si>
  <si>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</si>
  <si>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</si>
  <si>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</si>
  <si>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</si>
  <si>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</si>
  <si>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</si>
  <si>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</si>
  <si>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</si>
  <si>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</si>
  <si>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</si>
  <si>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</si>
  <si>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</si>
  <si>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</si>
  <si>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</si>
  <si>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</si>
  <si>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</si>
  <si>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</si>
  <si>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</si>
  <si>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</si>
  <si>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</si>
  <si>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</si>
  <si>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</si>
  <si>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</si>
  <si>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</si>
  <si>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</si>
  <si>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</si>
  <si>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</si>
  <si>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</si>
  <si>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</si>
  <si>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</si>
  <si>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</si>
  <si>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</si>
  <si>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</si>
  <si>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</si>
  <si>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</si>
  <si>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</si>
  <si>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</si>
  <si>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</si>
  <si>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</si>
  <si>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</si>
  <si>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</si>
  <si>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</si>
  <si>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</si>
  <si>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</si>
  <si>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</si>
  <si>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</si>
  <si>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</si>
  <si>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</si>
  <si>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</si>
  <si>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</si>
  <si>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</si>
  <si>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</si>
  <si>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</si>
  <si>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</si>
  <si>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</si>
  <si>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</si>
  <si>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</si>
  <si>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</si>
  <si>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</si>
  <si>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</si>
  <si>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</si>
  <si>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</si>
  <si>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</si>
  <si>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</si>
  <si>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</si>
  <si>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</si>
  <si>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</si>
  <si>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</si>
  <si>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</si>
  <si>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</si>
  <si>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</si>
  <si>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</si>
  <si>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</si>
  <si>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</si>
  <si>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</si>
  <si>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</si>
  <si>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</si>
  <si>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</si>
  <si>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</si>
  <si>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</si>
  <si>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</si>
  <si>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</si>
  <si>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</si>
  <si>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</si>
  <si>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</si>
  <si>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</si>
  <si>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</si>
  <si>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</si>
  <si>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</si>
  <si>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</si>
  <si>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</si>
  <si>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</si>
  <si>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</si>
  <si>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</si>
  <si>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</si>
  <si>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</si>
  <si>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</si>
  <si>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</si>
  <si>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</si>
  <si>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</si>
  <si>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</si>
  <si>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</si>
  <si>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</si>
  <si>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</si>
  <si>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</si>
  <si>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</si>
  <si>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</si>
  <si>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</si>
  <si>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</si>
  <si>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</si>
  <si>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</si>
  <si>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</si>
  <si>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</si>
  <si>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</si>
  <si>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</si>
  <si>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</si>
  <si>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</si>
  <si>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</si>
  <si>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</si>
  <si>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</si>
  <si>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</si>
  <si>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</si>
  <si>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</si>
  <si>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</si>
  <si>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</si>
  <si>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</si>
  <si>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</si>
  <si>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</si>
  <si>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</si>
  <si>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</si>
  <si>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</si>
  <si>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</si>
  <si>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</si>
  <si>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</si>
  <si>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</si>
  <si>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</si>
  <si>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</si>
  <si>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</si>
  <si>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</si>
  <si>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</si>
  <si>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</si>
  <si>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</si>
  <si>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</si>
  <si>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</si>
  <si>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</si>
  <si>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</si>
  <si>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</si>
  <si>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</si>
  <si>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</si>
  <si>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</si>
  <si>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</si>
  <si>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</si>
  <si>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</si>
  <si>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</si>
  <si>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</si>
  <si>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</si>
  <si>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</si>
  <si>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</si>
  <si>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</si>
  <si>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</si>
  <si>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</si>
  <si>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</si>
  <si>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</si>
  <si>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</si>
  <si>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</si>
  <si>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</si>
  <si>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</si>
  <si>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</si>
  <si>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</si>
  <si>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</si>
  <si>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</si>
  <si>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</si>
  <si>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</si>
  <si>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</si>
  <si>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</si>
  <si>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</si>
  <si>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</si>
  <si>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</si>
  <si>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</si>
  <si>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</si>
  <si>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</si>
  <si>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</si>
  <si>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</si>
  <si>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</si>
  <si>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</si>
  <si>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</si>
  <si>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</si>
  <si>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</si>
  <si>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</si>
  <si>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</si>
  <si>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</si>
  <si>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</si>
  <si>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</si>
  <si>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</si>
  <si>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</si>
  <si>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</si>
  <si>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</si>
  <si>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</si>
  <si>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</si>
  <si>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</si>
  <si>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</si>
  <si>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</si>
  <si>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</si>
  <si>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</si>
  <si>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</si>
  <si>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</si>
  <si>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</si>
  <si>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</si>
  <si>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</si>
  <si>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</si>
  <si>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</si>
  <si>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</si>
  <si>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</si>
  <si>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</si>
  <si>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</si>
  <si>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</si>
  <si>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</si>
  <si>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</si>
  <si>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</si>
  <si>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</si>
  <si>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</si>
  <si>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</si>
  <si>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</si>
  <si>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</si>
  <si>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</si>
  <si>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</si>
  <si>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</si>
  <si>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</si>
  <si>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</si>
  <si>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</si>
  <si>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</si>
  <si>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</si>
  <si>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</si>
  <si>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</si>
  <si>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</si>
  <si>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</si>
  <si>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</si>
  <si>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</si>
  <si>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</si>
  <si>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</si>
  <si>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</si>
  <si>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</si>
  <si>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</si>
  <si>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</si>
  <si>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</si>
  <si>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</si>
  <si>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</si>
  <si>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</si>
  <si>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</si>
  <si>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</si>
  <si>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</si>
  <si>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</si>
  <si>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</si>
  <si>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</si>
  <si>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</si>
  <si>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</si>
  <si>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</si>
  <si>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</si>
  <si>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</si>
  <si>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</si>
  <si>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</si>
  <si>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</si>
  <si>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</si>
  <si>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</si>
  <si>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</si>
  <si>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</si>
  <si>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</si>
  <si>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</si>
  <si>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</si>
  <si>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</si>
  <si>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</si>
  <si>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</si>
  <si>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</si>
  <si>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</si>
  <si>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</si>
  <si>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</si>
  <si>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</si>
  <si>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</si>
  <si>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</si>
  <si>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</si>
  <si>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</si>
  <si>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</si>
  <si>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</si>
  <si>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</si>
  <si>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</si>
  <si>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</si>
  <si>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</si>
  <si>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</si>
  <si>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</si>
  <si>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</si>
  <si>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</si>
  <si>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</si>
  <si>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</si>
  <si>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</si>
  <si>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</si>
  <si>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</si>
  <si>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</si>
  <si>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</si>
  <si>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</si>
  <si>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</si>
  <si>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</si>
  <si>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</si>
  <si>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</si>
  <si>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</si>
  <si>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</si>
  <si>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</si>
  <si>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</si>
  <si>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</si>
  <si>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</si>
  <si>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</si>
  <si>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</si>
  <si>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</si>
  <si>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</si>
  <si>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</si>
  <si>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</si>
  <si>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</si>
  <si>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</si>
  <si>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</si>
  <si>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</si>
  <si>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</si>
  <si>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</si>
  <si>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</si>
  <si>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</si>
  <si>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</si>
  <si>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</si>
  <si>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</si>
  <si>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</si>
  <si>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</si>
  <si>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</si>
  <si>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</si>
  <si>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</si>
  <si>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</si>
  <si>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</si>
  <si>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</si>
  <si>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</si>
  <si>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</si>
  <si>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</si>
  <si>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</si>
  <si>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</si>
  <si>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</si>
  <si>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</si>
  <si>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</si>
  <si>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</si>
  <si>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</si>
  <si>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</si>
  <si>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</si>
  <si>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</si>
  <si>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</si>
  <si>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</si>
  <si>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</si>
  <si>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</si>
  <si>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</si>
  <si>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</si>
  <si>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</si>
  <si>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</si>
  <si>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</si>
  <si>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</si>
  <si>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</si>
  <si>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</si>
  <si>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</si>
  <si>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</si>
  <si>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</si>
  <si>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</si>
  <si>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</si>
  <si>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</si>
  <si>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</si>
  <si>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</si>
  <si>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</si>
  <si>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</si>
  <si>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</si>
  <si>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</si>
  <si>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</si>
  <si>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</si>
  <si>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</si>
  <si>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</si>
  <si>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</si>
  <si>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</si>
  <si>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</si>
  <si>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</si>
  <si>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</si>
  <si>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</si>
  <si>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</si>
  <si>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</si>
  <si>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</si>
  <si>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</si>
  <si>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</si>
  <si>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</si>
  <si>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</si>
  <si>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</si>
  <si>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</si>
  <si>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</si>
  <si>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</si>
  <si>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</si>
  <si>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</si>
  <si>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</si>
  <si>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</si>
  <si>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</si>
  <si>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</si>
  <si>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</si>
  <si>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</si>
  <si>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</si>
  <si>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</si>
  <si>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</si>
  <si>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</si>
  <si>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</si>
  <si>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</si>
  <si>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</si>
  <si>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</si>
  <si>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</si>
  <si>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</si>
  <si>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</si>
  <si>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</si>
  <si>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</si>
  <si>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</si>
  <si>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</si>
  <si>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</si>
  <si>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</si>
  <si>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</si>
  <si>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</si>
  <si>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</si>
  <si>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</si>
  <si>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</si>
  <si>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</si>
  <si>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</si>
  <si>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</si>
  <si>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</si>
  <si>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</si>
  <si>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</si>
  <si>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</si>
  <si>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</si>
  <si>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</si>
  <si>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</si>
  <si>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</si>
  <si>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</si>
  <si>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</si>
  <si>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</si>
  <si>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</si>
  <si>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</si>
  <si>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</si>
  <si>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</si>
  <si>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</si>
  <si>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</si>
  <si>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</si>
  <si>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</si>
  <si>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</si>
  <si>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</si>
  <si>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</si>
  <si>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</si>
  <si>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</si>
  <si>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</si>
  <si>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</si>
  <si>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</si>
  <si>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</si>
  <si>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</si>
  <si>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</si>
  <si>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</si>
  <si>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</si>
  <si>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</si>
  <si>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</si>
  <si>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</si>
  <si>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</si>
  <si>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</si>
  <si>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</si>
  <si>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</si>
  <si>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</si>
  <si>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</si>
  <si>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</si>
  <si>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</si>
  <si>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</si>
  <si>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</si>
  <si>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</si>
  <si>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</si>
  <si>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</si>
  <si>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</si>
  <si>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</si>
  <si>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</si>
  <si>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</si>
  <si>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</si>
  <si>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</si>
  <si>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</si>
  <si>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</si>
  <si>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</si>
  <si>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</si>
  <si>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</si>
  <si>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</si>
  <si>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</si>
  <si>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</si>
  <si>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</si>
  <si>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</si>
  <si>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</si>
  <si>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</si>
  <si>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</si>
  <si>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</si>
  <si>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</si>
  <si>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</si>
  <si>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</si>
  <si>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</si>
  <si>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</si>
  <si>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</si>
  <si>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</si>
  <si>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</si>
  <si>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</si>
  <si>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</si>
  <si>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</si>
  <si>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</si>
  <si>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</si>
  <si>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</si>
  <si>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</si>
  <si>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</si>
  <si>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</si>
  <si>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</si>
  <si>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</si>
  <si>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</si>
  <si>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</si>
  <si>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</si>
  <si>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</si>
  <si>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</si>
  <si>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</si>
  <si>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</si>
  <si>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</si>
  <si>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</si>
  <si>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</si>
  <si>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</si>
  <si>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</si>
  <si>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</si>
  <si>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</si>
  <si>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</si>
  <si>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</si>
  <si>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</si>
  <si>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</si>
  <si>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</si>
  <si>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</si>
  <si>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</si>
  <si>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</si>
  <si>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</si>
  <si>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</si>
  <si>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</si>
  <si>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</si>
  <si>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</si>
  <si>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</si>
  <si>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</si>
  <si>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</si>
  <si>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</si>
  <si>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</si>
  <si>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</si>
  <si>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</si>
  <si>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</si>
  <si>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</si>
  <si>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</si>
  <si>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</si>
  <si>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</si>
  <si>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</si>
  <si>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</si>
  <si>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</si>
  <si>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</si>
  <si>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</si>
  <si>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</si>
  <si>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</si>
  <si>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</si>
  <si>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</si>
  <si>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</si>
  <si>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</si>
  <si>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</si>
  <si>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</si>
  <si>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</si>
  <si>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</si>
  <si>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</si>
  <si>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</si>
  <si>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</si>
  <si>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</si>
  <si>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</si>
  <si>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</si>
  <si>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</si>
  <si>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</si>
  <si>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</si>
  <si>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</si>
  <si>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</si>
  <si>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</si>
  <si>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</si>
  <si>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</si>
  <si>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</si>
  <si>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</si>
  <si>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</si>
  <si>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</si>
  <si>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</si>
  <si>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</si>
  <si>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</si>
  <si>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</si>
  <si>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</si>
  <si>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</si>
  <si>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</si>
  <si>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</si>
  <si>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</si>
  <si>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</si>
  <si>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</si>
  <si>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</si>
  <si>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</si>
  <si>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</si>
  <si>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</si>
  <si>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</si>
  <si>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</si>
  <si>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</si>
  <si>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</si>
  <si>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</si>
  <si>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</si>
  <si>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</si>
  <si>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</si>
  <si>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</si>
  <si>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</si>
  <si>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</si>
  <si>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</si>
  <si>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</si>
  <si>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</si>
  <si>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</si>
  <si>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</si>
  <si>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</si>
  <si>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</si>
  <si>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</si>
  <si>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</si>
  <si>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</si>
  <si>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</si>
  <si>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</si>
  <si>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</si>
  <si>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</si>
  <si>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</si>
  <si>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</si>
  <si>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</si>
  <si>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</si>
  <si>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</si>
  <si>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</si>
  <si>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</si>
  <si>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</si>
  <si>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</si>
  <si>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</si>
  <si>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</si>
  <si>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</si>
  <si>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</si>
  <si>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</si>
  <si>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</si>
  <si>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</si>
  <si>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</si>
  <si>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</si>
  <si>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</si>
  <si>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</si>
  <si>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</si>
  <si>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</si>
  <si>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</si>
  <si>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</si>
  <si>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</si>
  <si>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</si>
  <si>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</si>
  <si>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</si>
  <si>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</si>
  <si>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</si>
  <si>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</si>
  <si>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</si>
  <si>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</si>
  <si>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</si>
  <si>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</si>
  <si>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</si>
  <si>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</si>
  <si>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</si>
  <si>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</si>
  <si>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</si>
  <si>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</si>
  <si>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</si>
  <si>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</si>
  <si>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</si>
  <si>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</si>
  <si>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</si>
  <si>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</si>
  <si>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</si>
  <si>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</si>
  <si>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</si>
  <si>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</si>
  <si>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</si>
  <si>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</si>
  <si>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</si>
  <si>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</si>
  <si>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</si>
  <si>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</si>
  <si>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</si>
  <si>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</si>
  <si>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</si>
  <si>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</si>
  <si>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</si>
  <si>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</si>
  <si>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</si>
  <si>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</si>
  <si>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</si>
  <si>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</si>
  <si>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</si>
  <si>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</si>
  <si>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</si>
  <si>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</si>
  <si>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</si>
  <si>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</si>
  <si>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</si>
  <si>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</si>
  <si>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</si>
  <si>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</si>
  <si>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</si>
  <si>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</si>
  <si>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</si>
  <si>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</si>
  <si>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</si>
  <si>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</si>
  <si>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</si>
  <si>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</si>
  <si>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</si>
  <si>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</si>
  <si>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</si>
  <si>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</si>
  <si>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</si>
  <si>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</si>
  <si>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</si>
  <si>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</si>
  <si>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</si>
  <si>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</si>
  <si>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</si>
  <si>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</si>
  <si>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</si>
  <si>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</si>
  <si>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</si>
  <si>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</si>
  <si>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</si>
  <si>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</si>
  <si>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</si>
  <si>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</si>
  <si>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</si>
  <si>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</si>
  <si>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</si>
  <si>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</si>
  <si>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</si>
  <si>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</si>
  <si>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</si>
  <si>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</si>
  <si>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</si>
  <si>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</si>
  <si>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</si>
  <si>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</si>
  <si>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</si>
  <si>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</si>
  <si>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</si>
  <si>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</si>
  <si>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</si>
  <si>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</si>
  <si>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</si>
  <si>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</si>
  <si>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</si>
  <si>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</si>
  <si>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</si>
  <si>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</si>
  <si>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</si>
  <si>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</si>
  <si>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</si>
  <si>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</si>
  <si>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</si>
  <si>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</si>
  <si>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</si>
  <si>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</si>
  <si>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</si>
  <si>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</si>
  <si>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</si>
  <si>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</si>
  <si>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</si>
  <si>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</si>
  <si>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</si>
  <si>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</si>
  <si>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</si>
  <si>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</si>
  <si>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</si>
  <si>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</si>
  <si>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</si>
  <si>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</si>
  <si>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</si>
  <si>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</si>
  <si>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</si>
  <si>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</si>
  <si>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</si>
  <si>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</si>
  <si>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</si>
  <si>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</si>
  <si>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</si>
  <si>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</si>
  <si>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</si>
  <si>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</si>
  <si>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</si>
  <si>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</si>
  <si>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</si>
  <si>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</si>
  <si>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</si>
  <si>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</si>
  <si>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</si>
  <si>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</si>
  <si>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</si>
  <si>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</si>
  <si>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</si>
  <si>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</si>
  <si>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</si>
  <si>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</si>
  <si>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</si>
  <si>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</si>
  <si>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</si>
  <si>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</si>
  <si>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</si>
  <si>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</si>
  <si>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</si>
  <si>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</si>
  <si>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</si>
  <si>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</si>
  <si>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</si>
  <si>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</si>
  <si>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</si>
  <si>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</si>
  <si>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</si>
  <si>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</si>
  <si>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</si>
  <si>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</si>
  <si>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</si>
  <si>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</si>
  <si>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</si>
  <si>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</si>
  <si>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</si>
  <si>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</si>
  <si>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</si>
  <si>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</si>
  <si>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</si>
  <si>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</si>
  <si>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</si>
  <si>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</si>
  <si>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</si>
  <si>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</si>
  <si>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</si>
  <si>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</si>
  <si>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</si>
  <si>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</si>
  <si>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</si>
  <si>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</si>
  <si>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</si>
  <si>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</si>
  <si>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</si>
  <si>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</si>
  <si>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</si>
  <si>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</si>
  <si>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</si>
  <si>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</si>
  <si>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</si>
  <si>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</si>
  <si>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</si>
  <si>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</si>
  <si>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</si>
  <si>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</si>
  <si>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</si>
  <si>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</si>
  <si>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</si>
  <si>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</si>
  <si>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</si>
  <si>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</si>
  <si>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</si>
  <si>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</si>
  <si>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</si>
  <si>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</si>
  <si>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</si>
  <si>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</si>
  <si>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</si>
  <si>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</si>
  <si>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</si>
  <si>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</si>
  <si>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</si>
  <si>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</si>
  <si>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</si>
  <si>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</si>
  <si>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</si>
  <si>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</si>
  <si>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</si>
  <si>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</si>
  <si>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</si>
  <si>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</si>
  <si>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</si>
  <si>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</si>
  <si>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</si>
  <si>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</si>
  <si>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</si>
  <si>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</si>
  <si>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</si>
  <si>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</si>
  <si>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</si>
  <si>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</si>
  <si>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</si>
  <si>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</si>
  <si>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</si>
  <si>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</si>
  <si>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</si>
  <si>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</si>
  <si>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</si>
  <si>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</si>
  <si>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</si>
  <si>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</si>
  <si>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</si>
  <si>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</si>
  <si>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</si>
  <si>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</si>
  <si>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</si>
  <si>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</si>
  <si>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</si>
  <si>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</si>
  <si>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</si>
  <si>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</si>
  <si>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</si>
  <si>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</si>
  <si>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</si>
  <si>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</si>
  <si>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</si>
  <si>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</si>
  <si>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</si>
  <si>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</si>
  <si>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</si>
  <si>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</si>
  <si>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</si>
  <si>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</si>
  <si>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</si>
  <si>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</si>
  <si>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</si>
  <si>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</si>
  <si>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</si>
  <si>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</si>
  <si>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</si>
  <si>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</si>
  <si>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</si>
  <si>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</si>
  <si>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</si>
  <si>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</si>
  <si>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</si>
  <si>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</si>
  <si>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</si>
  <si>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</si>
  <si>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</si>
  <si>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</si>
  <si>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</si>
  <si>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</si>
  <si>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</si>
  <si>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</si>
  <si>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</si>
  <si>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</si>
  <si>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</si>
  <si>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</si>
  <si>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</si>
  <si>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</si>
  <si>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</si>
  <si>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</si>
  <si>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</si>
  <si>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</si>
  <si>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</si>
  <si>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</si>
  <si>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</si>
  <si>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</si>
  <si>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</si>
  <si>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</si>
  <si>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</si>
  <si>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</si>
  <si>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</si>
  <si>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</si>
  <si>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</si>
  <si>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</si>
  <si>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</si>
  <si>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</si>
  <si>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</si>
  <si>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</si>
  <si>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</si>
  <si>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</si>
  <si>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</si>
  <si>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</si>
  <si>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</si>
  <si>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</si>
  <si>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</si>
  <si>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</si>
  <si>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</si>
  <si>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</si>
  <si>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</si>
  <si>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</si>
  <si>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</si>
  <si>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</si>
  <si>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</si>
  <si>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</si>
  <si>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</si>
  <si>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</si>
  <si>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</si>
  <si>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</si>
  <si>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</si>
  <si>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</si>
  <si>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</si>
  <si>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</si>
  <si>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</si>
  <si>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</si>
  <si>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</si>
  <si>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</si>
  <si>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</si>
  <si>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</si>
  <si>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</si>
  <si>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</si>
  <si>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</si>
  <si>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</si>
  <si>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</si>
  <si>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</si>
  <si>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</si>
  <si>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</si>
  <si>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</si>
  <si>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</si>
  <si>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</si>
  <si>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</si>
  <si>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</si>
  <si>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</si>
  <si>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</si>
  <si>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</si>
  <si>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</si>
  <si>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</si>
  <si>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</si>
  <si>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</si>
  <si>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</si>
  <si>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</si>
  <si>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</si>
  <si>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</si>
  <si>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</si>
  <si>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</si>
  <si>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</si>
  <si>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</si>
  <si>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</si>
  <si>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</si>
  <si>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</si>
  <si>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</si>
  <si>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</si>
  <si>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</si>
  <si>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</si>
  <si>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</si>
  <si>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</si>
  <si>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</si>
  <si>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</si>
  <si>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</si>
  <si>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</si>
  <si>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</si>
  <si>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</si>
  <si>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</si>
  <si>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</si>
  <si>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</si>
  <si>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</si>
  <si>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</si>
  <si>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</si>
  <si>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</si>
  <si>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</si>
  <si>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</si>
  <si>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</si>
  <si>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</si>
  <si>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</si>
  <si>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</si>
  <si>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</si>
  <si>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</si>
  <si>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</si>
  <si>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</si>
  <si>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</si>
  <si>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</si>
  <si>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</si>
  <si>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</si>
  <si>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</si>
  <si>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</si>
  <si>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</si>
  <si>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</si>
  <si>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</si>
  <si>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</si>
  <si>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</si>
  <si>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</si>
  <si>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</si>
  <si>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</si>
  <si>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</si>
  <si>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</si>
  <si>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</si>
  <si>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</si>
  <si>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</si>
  <si>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</si>
  <si>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</si>
  <si>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</si>
  <si>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</si>
  <si>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</si>
  <si>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</si>
  <si>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</si>
  <si>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</si>
  <si>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</si>
  <si>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</si>
  <si>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</si>
  <si>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</si>
  <si>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</si>
  <si>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</si>
  <si>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</si>
  <si>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</si>
  <si>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</si>
  <si>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</si>
  <si>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</si>
  <si>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</si>
  <si>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</si>
  <si>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</si>
  <si>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</si>
  <si>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</si>
  <si>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</si>
  <si>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</si>
  <si>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</si>
  <si>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</si>
  <si>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</si>
  <si>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</si>
  <si>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</si>
  <si>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</si>
  <si>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</si>
  <si>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</si>
  <si>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</si>
  <si>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</si>
  <si>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</si>
  <si>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</si>
  <si>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</si>
  <si>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</si>
  <si>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</si>
  <si>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</si>
  <si>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</si>
  <si>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</si>
  <si>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</si>
  <si>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</si>
  <si>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</si>
  <si>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</si>
  <si>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</si>
  <si>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</si>
  <si>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</si>
  <si>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</si>
  <si>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</si>
  <si>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</si>
  <si>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</si>
  <si>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</si>
  <si>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</si>
  <si>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</si>
  <si>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</si>
  <si>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</si>
  <si>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</si>
  <si>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</si>
  <si>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</si>
  <si>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</si>
  <si>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</si>
  <si>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</si>
  <si>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</si>
  <si>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</si>
  <si>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</si>
  <si>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</si>
  <si>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</si>
  <si>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</si>
  <si>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</si>
  <si>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</si>
  <si>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</si>
  <si>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</si>
  <si>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</si>
  <si>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</si>
  <si>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</si>
  <si>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</si>
  <si>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</si>
  <si>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</si>
  <si>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</si>
  <si>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</si>
  <si>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</si>
  <si>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</si>
  <si>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</si>
  <si>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</si>
  <si>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</si>
  <si>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</si>
  <si>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</si>
  <si>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</si>
  <si>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</si>
  <si>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</si>
  <si>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</si>
  <si>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</si>
  <si>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</si>
  <si>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</si>
  <si>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</si>
  <si>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</si>
  <si>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</si>
  <si>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</si>
  <si>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</si>
  <si>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</si>
  <si>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</si>
  <si>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</si>
  <si>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</si>
  <si>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</si>
  <si>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</si>
  <si>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</si>
  <si>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</si>
  <si>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</si>
  <si>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</si>
  <si>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</si>
  <si>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</si>
  <si>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</si>
  <si>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</si>
  <si>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</si>
  <si>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</si>
  <si>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</si>
  <si>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</si>
  <si>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</si>
  <si>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</si>
  <si>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</si>
  <si>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</si>
  <si>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</si>
  <si>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</si>
  <si>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</si>
  <si>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</si>
  <si>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</si>
  <si>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</si>
  <si>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</si>
  <si>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</si>
  <si>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</si>
  <si>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</si>
  <si>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</si>
  <si>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</si>
  <si>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</si>
  <si>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</si>
  <si>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</si>
  <si>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</si>
  <si>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</si>
  <si>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</si>
  <si>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</si>
  <si>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</si>
  <si>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</si>
  <si>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</si>
  <si>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</si>
  <si>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</si>
  <si>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</si>
  <si>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</si>
  <si>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</si>
  <si>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</si>
  <si>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</si>
  <si>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</si>
  <si>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</si>
  <si>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</si>
  <si>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</si>
  <si>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</si>
  <si>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</si>
  <si>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</si>
  <si>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</si>
  <si>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</si>
  <si>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</si>
  <si>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</si>
  <si>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</si>
  <si>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</si>
  <si>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</si>
  <si>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</si>
  <si>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</si>
  <si>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</si>
  <si>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</si>
  <si>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</si>
  <si>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</si>
  <si>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</si>
  <si>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</si>
  <si>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</si>
  <si>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</si>
  <si>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</si>
  <si>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</si>
  <si>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</si>
  <si>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</si>
  <si>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</si>
  <si>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</si>
  <si>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</si>
  <si>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</si>
  <si>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</si>
  <si>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</si>
  <si>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</si>
  <si>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</si>
  <si>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</si>
  <si>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</si>
  <si>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</si>
  <si>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</si>
  <si>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</si>
  <si>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</si>
  <si>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</si>
  <si>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</si>
  <si>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</si>
  <si>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</si>
  <si>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</si>
  <si>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</si>
  <si>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</si>
  <si>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</si>
  <si>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</si>
  <si>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</si>
  <si>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</si>
  <si>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</si>
  <si>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</si>
  <si>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</si>
  <si>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</si>
  <si>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</si>
  <si>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</si>
  <si>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</si>
  <si>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</si>
  <si>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</si>
  <si>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</si>
  <si>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</si>
  <si>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</si>
  <si>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</si>
  <si>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</si>
  <si>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</si>
  <si>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</si>
  <si>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</si>
  <si>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</si>
  <si>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</si>
  <si>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</si>
  <si>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</si>
  <si>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</si>
  <si>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</si>
  <si>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</si>
  <si>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</si>
  <si>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</si>
  <si>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</si>
  <si>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</si>
  <si>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</si>
  <si>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</si>
  <si>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</si>
  <si>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</si>
  <si>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</si>
  <si>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</si>
  <si>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</si>
  <si>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</si>
  <si>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</si>
  <si>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</si>
  <si>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</si>
  <si>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</si>
  <si>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</si>
  <si>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</si>
  <si>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</si>
  <si>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</si>
  <si>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</si>
  <si>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</si>
  <si>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</si>
  <si>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</si>
  <si>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</si>
  <si>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</si>
  <si>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</si>
  <si>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</si>
  <si>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</si>
  <si>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</si>
  <si>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</si>
  <si>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</si>
  <si>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</si>
  <si>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</si>
  <si>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</si>
  <si>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</si>
  <si>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</si>
  <si>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</si>
  <si>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</si>
  <si>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</si>
  <si>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</si>
  <si>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</si>
  <si>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</si>
  <si>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</si>
  <si>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</si>
  <si>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</si>
  <si>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</si>
  <si>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</si>
  <si>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</si>
  <si>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</si>
  <si>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</si>
  <si>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</si>
  <si>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</si>
  <si>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</si>
  <si>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</si>
  <si>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</si>
  <si>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</si>
  <si>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</si>
  <si>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</si>
  <si>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</si>
  <si>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</si>
  <si>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</si>
  <si>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</si>
  <si>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</si>
  <si>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</si>
  <si>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</si>
  <si>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</si>
  <si>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</si>
  <si>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</si>
  <si>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</si>
  <si>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</si>
  <si>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</si>
  <si>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</si>
  <si>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</si>
  <si>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</si>
  <si>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</si>
  <si>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</si>
  <si>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</si>
  <si>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</si>
  <si>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</si>
  <si>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</si>
  <si>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</si>
  <si>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</si>
  <si>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</si>
  <si>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</si>
  <si>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</si>
  <si>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</si>
  <si>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</si>
  <si>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</si>
  <si>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</si>
  <si>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</si>
  <si>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</si>
  <si>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</si>
  <si>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</si>
  <si>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</si>
  <si>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</si>
  <si>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</si>
  <si>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</si>
  <si>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</si>
  <si>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</si>
  <si>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</si>
  <si>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</si>
  <si>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</si>
  <si>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</si>
  <si>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</si>
  <si>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</si>
  <si>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</si>
  <si>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</si>
  <si>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</si>
  <si>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</si>
  <si>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</si>
  <si>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</si>
  <si>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</si>
  <si>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</si>
  <si>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</si>
  <si>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</si>
  <si>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</si>
  <si>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</si>
  <si>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</si>
  <si>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</si>
  <si>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</si>
  <si>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</si>
  <si>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</si>
  <si>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</si>
  <si>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</si>
  <si>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</si>
  <si>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</si>
  <si>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</si>
  <si>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</si>
  <si>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</si>
  <si>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</si>
  <si>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</si>
  <si>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</si>
  <si>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</si>
  <si>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</si>
  <si>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</si>
  <si>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</si>
  <si>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</si>
  <si>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</si>
  <si>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</si>
  <si>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</si>
  <si>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</si>
  <si>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</si>
  <si>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</si>
  <si>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</si>
  <si>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</si>
  <si>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</si>
  <si>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</si>
  <si>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</si>
  <si>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</si>
  <si>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</si>
  <si>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</si>
  <si>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</si>
  <si>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</si>
  <si>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</si>
  <si>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</si>
  <si>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</si>
  <si>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</si>
  <si>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</si>
  <si>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</si>
  <si>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</si>
  <si>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</si>
  <si>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</si>
  <si>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</si>
  <si>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</si>
  <si>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</si>
  <si>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</si>
  <si>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</si>
  <si>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</si>
  <si>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</si>
  <si>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</si>
  <si>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</si>
  <si>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</si>
  <si>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</si>
  <si>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</si>
  <si>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</si>
  <si>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</si>
  <si>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</si>
  <si>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</si>
  <si>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</si>
  <si>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</si>
  <si>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</si>
  <si>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</si>
  <si>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</si>
  <si>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</si>
  <si>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</si>
  <si>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</si>
  <si>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</si>
  <si>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</si>
  <si>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</si>
  <si>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</si>
  <si>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</si>
  <si>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</si>
  <si>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</si>
  <si>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</si>
  <si>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</si>
  <si>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</si>
  <si>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</si>
  <si>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</si>
  <si>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</si>
  <si>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</si>
  <si>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</si>
  <si>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</si>
  <si>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</si>
  <si>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</si>
  <si>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</si>
  <si>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</si>
  <si>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</si>
  <si>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</si>
  <si>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</si>
  <si>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</si>
  <si>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</si>
  <si>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</si>
  <si>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</si>
  <si>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</si>
  <si>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</si>
  <si>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</si>
  <si>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</si>
  <si>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</si>
  <si>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</si>
  <si>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</si>
  <si>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</si>
  <si>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</si>
  <si>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</si>
  <si>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</si>
  <si>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</si>
  <si>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</si>
  <si>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</si>
  <si>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</si>
  <si>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</si>
  <si>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</si>
  <si>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</si>
  <si>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</si>
  <si>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</si>
  <si>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</si>
  <si>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</si>
  <si>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</si>
  <si>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</si>
  <si>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</si>
  <si>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</si>
  <si>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</si>
  <si>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</si>
  <si>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</si>
  <si>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</si>
  <si>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</si>
  <si>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</si>
  <si>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</si>
  <si>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</si>
  <si>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</si>
  <si>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</si>
  <si>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</si>
  <si>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</si>
  <si>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</si>
  <si>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</si>
  <si>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</si>
  <si>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</si>
  <si>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</si>
  <si>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</si>
  <si>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</si>
  <si>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</si>
  <si>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</si>
  <si>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</si>
  <si>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</si>
  <si>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</si>
  <si>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</si>
  <si>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</si>
  <si>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</si>
  <si>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</si>
  <si>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</si>
  <si>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</si>
  <si>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</si>
  <si>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</si>
  <si>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</si>
  <si>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</si>
  <si>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</si>
  <si>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</si>
  <si>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</si>
  <si>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</si>
  <si>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</si>
  <si>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</si>
  <si>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</si>
  <si>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</si>
  <si>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</si>
  <si>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</si>
  <si>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</si>
  <si>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</si>
  <si>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</si>
  <si>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</si>
  <si>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</si>
  <si>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</si>
  <si>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</si>
  <si>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</si>
  <si>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</si>
  <si>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</si>
  <si>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</si>
  <si>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</si>
  <si>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</si>
  <si>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</si>
  <si>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</si>
  <si>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</si>
  <si>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</si>
  <si>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</si>
  <si>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</si>
  <si>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</si>
  <si>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</si>
  <si>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</si>
  <si>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</si>
  <si>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</si>
  <si>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</si>
  <si>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</si>
  <si>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</si>
  <si>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</si>
  <si>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</si>
  <si>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</si>
  <si>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</si>
  <si>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</si>
  <si>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</si>
  <si>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</si>
  <si>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</si>
  <si>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</si>
  <si>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</si>
  <si>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</si>
  <si>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</si>
  <si>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</si>
  <si>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</si>
  <si>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</si>
  <si>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</si>
  <si>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</si>
  <si>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</si>
  <si>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</si>
  <si>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</si>
  <si>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</si>
  <si>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</si>
  <si>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</si>
  <si>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</si>
  <si>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</si>
  <si>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</si>
  <si>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</si>
  <si>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</si>
  <si>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</si>
  <si>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</si>
  <si>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</si>
  <si>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</si>
  <si>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</si>
  <si>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</si>
  <si>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</si>
  <si>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</si>
  <si>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</si>
  <si>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</si>
  <si>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</si>
  <si>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</si>
  <si>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</si>
  <si>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</si>
  <si>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</si>
  <si>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</si>
  <si>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</si>
  <si>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</si>
  <si>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</si>
  <si>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</si>
  <si>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</si>
  <si>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</si>
  <si>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</si>
  <si>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</si>
  <si>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</si>
  <si>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</si>
  <si>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</si>
  <si>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</si>
  <si>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</si>
  <si>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</si>
  <si>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</si>
  <si>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</si>
  <si>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</si>
  <si>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</si>
  <si>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</si>
  <si>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</si>
  <si>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</si>
  <si>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</si>
  <si>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</si>
  <si>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</si>
  <si>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</si>
  <si>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</si>
  <si>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</si>
  <si>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</si>
  <si>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</si>
  <si>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</si>
  <si>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</si>
  <si>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</si>
  <si>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</si>
  <si>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</si>
  <si>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</si>
  <si>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</si>
  <si>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</si>
  <si>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</si>
  <si>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</si>
  <si>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</si>
  <si>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</si>
  <si>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</si>
  <si>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</si>
  <si>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</si>
  <si>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</si>
  <si>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</si>
  <si>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</si>
  <si>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</si>
  <si>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</si>
  <si>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</si>
  <si>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</si>
  <si>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</si>
  <si>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</si>
  <si>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</si>
  <si>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</si>
  <si>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</si>
  <si>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</si>
  <si>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</si>
  <si>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</si>
  <si>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</si>
  <si>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</si>
  <si>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</si>
  <si>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</si>
  <si>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</si>
  <si>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</si>
  <si>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</si>
  <si>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</si>
  <si>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</si>
  <si>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</si>
  <si>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</si>
  <si>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</si>
  <si>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</si>
  <si>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</si>
  <si>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</si>
  <si>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</si>
  <si>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</si>
  <si>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</si>
  <si>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</si>
  <si>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</si>
  <si>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</si>
  <si>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</si>
  <si>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</si>
  <si>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</si>
  <si>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</si>
  <si>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</si>
  <si>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</si>
  <si>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</si>
  <si>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</si>
  <si>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</si>
  <si>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</si>
  <si>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</si>
  <si>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</si>
  <si>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</si>
  <si>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</si>
  <si>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</si>
  <si>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</si>
  <si>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</si>
  <si>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</si>
  <si>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</si>
  <si>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</si>
  <si>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</si>
  <si>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</si>
  <si>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</si>
  <si>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</si>
  <si>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</si>
  <si>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</si>
  <si>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</si>
  <si>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</si>
  <si>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</si>
  <si>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</si>
  <si>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</si>
  <si>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</si>
  <si>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</si>
  <si>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</si>
  <si>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</si>
  <si>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</si>
  <si>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</si>
  <si>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</si>
  <si>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</si>
  <si>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</si>
  <si>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</si>
  <si>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</si>
  <si>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</si>
  <si>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</si>
  <si>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</si>
  <si>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</si>
  <si>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</si>
  <si>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</si>
  <si>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</si>
  <si>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</si>
  <si>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</si>
  <si>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</si>
  <si>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</si>
  <si>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</si>
  <si>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</si>
  <si>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</si>
  <si>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</si>
  <si>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</si>
  <si>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</si>
  <si>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</si>
  <si>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</si>
  <si>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</si>
  <si>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</si>
  <si>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</si>
  <si>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</si>
  <si>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</si>
  <si>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</si>
  <si>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</si>
  <si>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</si>
  <si>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</si>
  <si>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</si>
  <si>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</si>
  <si>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</si>
  <si>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</si>
  <si>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</si>
  <si>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</si>
  <si>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</si>
  <si>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</si>
  <si>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</si>
  <si>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</si>
  <si>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</si>
  <si>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</si>
  <si>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</si>
  <si>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</si>
  <si>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</si>
  <si>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</si>
  <si>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</si>
  <si>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</si>
  <si>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</si>
  <si>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</si>
  <si>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</si>
  <si>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</si>
  <si>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</si>
  <si>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</si>
  <si>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</si>
  <si>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</si>
  <si>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</si>
  <si>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</si>
  <si>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</si>
  <si>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</si>
  <si>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</si>
  <si>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</si>
  <si>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</si>
  <si>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</si>
  <si>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</si>
  <si>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</si>
  <si>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</si>
  <si>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</si>
  <si>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</si>
  <si>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</si>
  <si>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</si>
  <si>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</si>
  <si>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</si>
  <si>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</si>
  <si>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</si>
  <si>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</si>
  <si>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</si>
  <si>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</si>
  <si>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</si>
  <si>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</si>
  <si>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</si>
  <si>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</si>
  <si>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</si>
  <si>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</si>
  <si>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</si>
  <si>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</si>
  <si>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</si>
  <si>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</si>
  <si>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</si>
  <si>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</si>
  <si>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</si>
  <si>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</si>
  <si>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</si>
  <si>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</si>
  <si>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</si>
  <si>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</si>
  <si>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</si>
  <si>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</si>
  <si>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</si>
  <si>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</si>
  <si>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</si>
  <si>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</si>
  <si>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</si>
  <si>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</si>
  <si>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</si>
  <si>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</si>
  <si>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</si>
  <si>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</si>
  <si>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</si>
  <si>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</si>
  <si>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</si>
  <si>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</si>
  <si>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</si>
  <si>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</si>
  <si>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</si>
  <si>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</si>
  <si>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</si>
  <si>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</si>
  <si>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</si>
  <si>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</si>
  <si>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</si>
  <si>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</si>
  <si>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</si>
  <si>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</si>
  <si>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</si>
  <si>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</si>
  <si>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</si>
  <si>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</si>
  <si>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</si>
  <si>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</si>
  <si>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</si>
  <si>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</si>
  <si>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</si>
  <si>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</si>
  <si>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</si>
  <si>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</si>
  <si>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</si>
  <si>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</si>
  <si>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</si>
  <si>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</si>
  <si>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</si>
  <si>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</si>
  <si>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</si>
  <si>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</si>
  <si>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</si>
  <si>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</si>
  <si>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</si>
  <si>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</si>
  <si>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</si>
  <si>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</si>
  <si>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</si>
  <si>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</si>
  <si>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</si>
  <si>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</si>
  <si>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</si>
  <si>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</si>
  <si>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</si>
  <si>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</si>
  <si>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</si>
  <si>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</si>
  <si>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</si>
  <si>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</si>
  <si>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</si>
  <si>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</si>
  <si>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</si>
  <si>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</si>
  <si>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</si>
  <si>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</si>
  <si>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</si>
  <si>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</si>
  <si>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</si>
  <si>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</si>
  <si>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</si>
  <si>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</si>
  <si>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</si>
  <si>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</si>
  <si>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</si>
  <si>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</si>
  <si>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</si>
  <si>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</si>
  <si>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</si>
  <si>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</si>
  <si>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</si>
  <si>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</si>
  <si>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</si>
  <si>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</si>
  <si>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</si>
  <si>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</si>
  <si>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</si>
  <si>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</si>
  <si>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</si>
  <si>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</si>
  <si>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</si>
  <si>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</si>
  <si>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</si>
  <si>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</si>
  <si>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</si>
  <si>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</si>
  <si>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</si>
  <si>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</si>
  <si>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</si>
  <si>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</si>
  <si>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</si>
  <si>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</si>
  <si>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</si>
  <si>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</si>
  <si>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</si>
  <si>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</si>
  <si>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</si>
  <si>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</si>
  <si>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</si>
  <si>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</si>
  <si>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</si>
  <si>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</si>
  <si>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</si>
  <si>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</si>
  <si>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</si>
  <si>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</si>
  <si>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</si>
  <si>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</si>
  <si>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</si>
  <si>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</si>
  <si>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</si>
  <si>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</si>
  <si>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</si>
  <si>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</si>
  <si>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</si>
  <si>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</si>
  <si>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</si>
  <si>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</si>
  <si>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</si>
  <si>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</si>
  <si>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</si>
  <si>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</si>
  <si>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</si>
  <si>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</si>
  <si>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</si>
  <si>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</si>
  <si>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</si>
  <si>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</si>
  <si>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</si>
  <si>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</si>
  <si>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</si>
  <si>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</si>
  <si>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</si>
  <si>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</si>
  <si>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</si>
  <si>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</si>
  <si>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</si>
  <si>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</si>
  <si>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</si>
  <si>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</si>
  <si>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</si>
  <si>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</si>
  <si>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</si>
  <si>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</si>
  <si>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</si>
  <si>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</si>
  <si>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</si>
  <si>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</si>
  <si>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</si>
  <si>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</si>
  <si>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</si>
  <si>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</si>
  <si>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</si>
  <si>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</si>
  <si>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</si>
  <si>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</si>
  <si>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</si>
  <si>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</si>
  <si>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</si>
  <si>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</si>
  <si>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</si>
  <si>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</si>
  <si>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</si>
  <si>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</si>
  <si>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</si>
  <si>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</si>
  <si>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</si>
  <si>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</si>
  <si>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</si>
  <si>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</si>
  <si>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</si>
  <si>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</si>
  <si>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</si>
  <si>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</si>
  <si>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</si>
  <si>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</si>
  <si>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</si>
  <si>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</si>
  <si>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</si>
  <si>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</si>
  <si>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</si>
  <si>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</si>
  <si>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</si>
  <si>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</si>
  <si>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</si>
  <si>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</si>
  <si>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</si>
  <si>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</si>
  <si>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</si>
  <si>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</si>
  <si>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</si>
  <si>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</si>
  <si>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</si>
  <si>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</si>
  <si>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</si>
  <si>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</si>
  <si>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</si>
  <si>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</si>
  <si>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</si>
  <si>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</si>
  <si>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</si>
  <si>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</si>
  <si>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</si>
  <si>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</si>
  <si>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</si>
  <si>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</si>
  <si>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</si>
  <si>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</si>
  <si>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</si>
  <si>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</si>
  <si>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</si>
  <si>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</si>
  <si>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</si>
  <si>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</si>
  <si>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</si>
  <si>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</si>
  <si>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</si>
  <si>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</si>
  <si>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</si>
  <si>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</si>
  <si>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</si>
  <si>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</si>
  <si>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</si>
  <si>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</si>
  <si>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</si>
  <si>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</si>
  <si>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</si>
  <si>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</si>
  <si>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</si>
  <si>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</si>
  <si>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</si>
  <si>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</si>
  <si>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</si>
  <si>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</si>
  <si>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</si>
  <si>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</si>
  <si>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</si>
  <si>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</si>
  <si>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</si>
  <si>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</si>
  <si>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</si>
  <si>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</si>
  <si>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</si>
  <si>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</si>
  <si>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</si>
  <si>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</si>
  <si>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</si>
  <si>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</si>
  <si>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</si>
  <si>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</si>
  <si>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</si>
  <si>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</si>
  <si>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</si>
  <si>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</si>
  <si>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</si>
  <si>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</si>
  <si>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</si>
  <si>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</si>
  <si>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</si>
  <si>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</si>
  <si>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</si>
  <si>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</si>
  <si>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</si>
  <si>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</si>
  <si>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</si>
  <si>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</si>
  <si>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</si>
  <si>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</si>
  <si>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</si>
  <si>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</si>
  <si>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</si>
  <si>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</si>
  <si>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</si>
  <si>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</si>
  <si>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</si>
  <si>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</si>
  <si>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</si>
  <si>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</si>
  <si>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</si>
  <si>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</si>
  <si>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</si>
  <si>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</si>
  <si>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</si>
  <si>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</si>
  <si>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</si>
  <si>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</si>
  <si>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</si>
  <si>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</si>
  <si>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</si>
  <si>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</si>
  <si>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</si>
  <si>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</si>
  <si>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</si>
  <si>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</si>
  <si>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</si>
  <si>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</si>
  <si>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</si>
  <si>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</si>
  <si>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</si>
  <si>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</si>
  <si>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</si>
  <si>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</si>
  <si>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</si>
  <si>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</si>
  <si>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</si>
  <si>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</si>
  <si>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</si>
  <si>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</si>
  <si>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</si>
  <si>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</si>
  <si>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</si>
  <si>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</si>
  <si>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</si>
  <si>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</si>
  <si>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</si>
  <si>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</si>
  <si>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</si>
  <si>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</si>
  <si>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</si>
  <si>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</si>
  <si>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</si>
  <si>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</si>
  <si>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</si>
  <si>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</si>
  <si>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</si>
  <si>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</si>
  <si>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</si>
  <si>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</si>
  <si>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</si>
  <si>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</si>
  <si>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</si>
  <si>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</si>
  <si>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</si>
  <si>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</si>
  <si>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</si>
  <si>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</si>
  <si>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</si>
  <si>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</si>
  <si>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</si>
  <si>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</si>
  <si>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</si>
  <si>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</si>
  <si>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</si>
  <si>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</si>
  <si>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</si>
  <si>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</si>
  <si>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</si>
  <si>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</si>
  <si>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</si>
  <si>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</si>
  <si>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</si>
  <si>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</si>
  <si>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</si>
  <si>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</si>
  <si>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</si>
  <si>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</si>
  <si>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</si>
  <si>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</si>
  <si>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</si>
  <si>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</si>
  <si>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</si>
  <si>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</si>
  <si>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</si>
  <si>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</si>
  <si>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</si>
  <si>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</si>
  <si>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</si>
  <si>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</si>
  <si>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</si>
  <si>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</si>
  <si>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</si>
  <si>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</si>
  <si>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</si>
  <si>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</si>
  <si>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</si>
  <si>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</si>
  <si>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</si>
  <si>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</si>
  <si>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</si>
  <si>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</si>
  <si>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</si>
  <si>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</si>
  <si>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</si>
  <si>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</si>
  <si>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</si>
  <si>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</si>
  <si>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</si>
  <si>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</si>
  <si>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</si>
  <si>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</si>
  <si>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</si>
  <si>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</si>
  <si>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</si>
  <si>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</si>
  <si>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</si>
  <si>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</si>
  <si>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</si>
  <si>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</si>
  <si>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</si>
  <si>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</si>
  <si>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</si>
  <si>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</si>
  <si>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</si>
  <si>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</si>
  <si>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</si>
  <si>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</si>
  <si>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</si>
  <si>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</si>
  <si>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</si>
  <si>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</si>
  <si>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</si>
  <si>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</si>
  <si>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</si>
  <si>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</si>
  <si>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</si>
  <si>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</si>
  <si>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</si>
  <si>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</si>
  <si>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</si>
  <si>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</si>
  <si>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</si>
  <si>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</si>
  <si>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</si>
  <si>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</si>
  <si>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</si>
  <si>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</si>
  <si>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</si>
  <si>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</si>
  <si>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</si>
  <si>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</si>
  <si>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</si>
  <si>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</si>
  <si>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</si>
  <si>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</si>
  <si>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</si>
  <si>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</si>
  <si>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</si>
  <si>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</si>
  <si>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</si>
  <si>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</si>
  <si>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</si>
  <si>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</si>
  <si>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</si>
  <si>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</si>
  <si>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</si>
  <si>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</si>
  <si>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</si>
  <si>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</si>
  <si>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</si>
  <si>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</si>
  <si>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</si>
  <si>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</si>
  <si>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</si>
  <si>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</si>
  <si>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</si>
  <si>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</si>
  <si>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</si>
  <si>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</si>
  <si>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</si>
  <si>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</si>
  <si>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</si>
  <si>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</si>
  <si>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</si>
  <si>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</si>
  <si>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</si>
  <si>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</si>
  <si>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</si>
  <si>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</si>
  <si>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</si>
  <si>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</si>
  <si>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</si>
  <si>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</si>
  <si>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</si>
  <si>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</si>
  <si>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</si>
  <si>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</si>
  <si>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</si>
  <si>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</si>
  <si>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</si>
  <si>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</si>
  <si>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</si>
  <si>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</si>
  <si>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</si>
  <si>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</si>
  <si>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</si>
  <si>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</si>
  <si>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</si>
  <si>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</si>
  <si>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</si>
  <si>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</si>
  <si>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</si>
  <si>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</si>
  <si>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</si>
  <si>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</si>
  <si>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</si>
  <si>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</si>
  <si>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</si>
  <si>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</si>
  <si>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</si>
  <si>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</si>
  <si>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</si>
  <si>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</si>
  <si>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</si>
  <si>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</si>
  <si>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</si>
  <si>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</si>
  <si>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</si>
  <si>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</si>
  <si>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</si>
  <si>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</si>
  <si>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</si>
  <si>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</si>
  <si>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</si>
  <si>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</si>
  <si>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</si>
  <si>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</si>
  <si>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</si>
  <si>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</si>
  <si>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</si>
  <si>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</si>
  <si>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</si>
  <si>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</si>
  <si>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</si>
  <si>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</si>
  <si>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</si>
  <si>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</si>
  <si>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</si>
  <si>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</si>
  <si>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</si>
  <si>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</si>
  <si>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</si>
  <si>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</si>
  <si>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</si>
  <si>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</si>
  <si>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</si>
  <si>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</si>
  <si>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</si>
  <si>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</si>
  <si>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</si>
  <si>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</si>
  <si>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</si>
  <si>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</si>
  <si>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</si>
  <si>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</si>
  <si>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</si>
  <si>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</si>
  <si>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</si>
  <si>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</si>
  <si>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</si>
  <si>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</si>
  <si>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</si>
  <si>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</si>
  <si>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</si>
  <si>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</si>
  <si>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</si>
  <si>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</si>
  <si>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</si>
  <si>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</si>
  <si>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</si>
  <si>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</si>
  <si>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</si>
  <si>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</si>
  <si>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</si>
  <si>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</si>
  <si>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</si>
  <si>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</si>
  <si>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</si>
  <si>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</si>
  <si>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</si>
  <si>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</si>
  <si>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</si>
  <si>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</si>
  <si>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</si>
  <si>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</si>
  <si>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</si>
  <si>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</si>
  <si>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</si>
  <si>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</si>
  <si>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</si>
  <si>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</si>
  <si>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</si>
  <si>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</si>
  <si>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</si>
  <si>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</si>
  <si>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</si>
  <si>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</si>
  <si>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</si>
  <si>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</si>
  <si>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</si>
  <si>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</si>
  <si>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</si>
  <si>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</si>
  <si>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</si>
  <si>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</si>
  <si>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</si>
  <si>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</si>
  <si>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</si>
  <si>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</si>
  <si>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</si>
  <si>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</si>
  <si>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</si>
  <si>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</si>
  <si>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</si>
  <si>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</si>
  <si>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</si>
  <si>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</si>
  <si>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</si>
  <si>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</si>
  <si>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</si>
  <si>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</si>
  <si>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</si>
  <si>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</si>
  <si>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</si>
  <si>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</si>
  <si>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</si>
  <si>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</si>
  <si>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</si>
  <si>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</si>
  <si>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</si>
  <si>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</si>
  <si>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</si>
  <si>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</si>
  <si>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</si>
  <si>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</si>
  <si>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</si>
  <si>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</si>
  <si>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</si>
  <si>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</si>
  <si>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</si>
  <si>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</si>
  <si>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</si>
  <si>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</si>
  <si>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</si>
  <si>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</si>
  <si>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</si>
  <si>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</si>
  <si>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</si>
  <si>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</si>
  <si>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</si>
  <si>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</si>
  <si>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</si>
  <si>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</si>
  <si>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</si>
  <si>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</si>
  <si>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</si>
  <si>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</si>
  <si>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</si>
  <si>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</si>
  <si>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</si>
  <si>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</si>
  <si>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</si>
  <si>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</si>
  <si>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</si>
  <si>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</si>
  <si>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</si>
  <si>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</si>
  <si>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</si>
  <si>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</si>
  <si>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</si>
  <si>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</si>
  <si>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</si>
  <si>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</si>
  <si>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</si>
  <si>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</si>
  <si>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</si>
  <si>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</si>
  <si>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</si>
  <si>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</si>
  <si>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</si>
  <si>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</si>
  <si>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</si>
  <si>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</si>
  <si>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</si>
  <si>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</si>
  <si>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</si>
  <si>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</si>
  <si>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</si>
  <si>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</si>
  <si>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</si>
  <si>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</si>
  <si>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</si>
  <si>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</si>
  <si>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</si>
  <si>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</si>
  <si>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</si>
  <si>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</si>
  <si>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</si>
  <si>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</si>
  <si>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</si>
  <si>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</si>
  <si>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</si>
  <si>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</si>
  <si>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</si>
  <si>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</si>
  <si>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</si>
  <si>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</si>
  <si>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</si>
  <si>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</si>
  <si>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</si>
  <si>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</si>
  <si>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</si>
  <si>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</si>
  <si>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</si>
  <si>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</si>
  <si>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</si>
  <si>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</si>
  <si>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</si>
  <si>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</si>
  <si>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</si>
  <si>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</si>
  <si>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</si>
  <si>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</si>
  <si>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</si>
  <si>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</si>
  <si>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</si>
  <si>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</si>
  <si>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</si>
  <si>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</si>
  <si>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</si>
  <si>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</si>
  <si>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</si>
  <si>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</si>
  <si>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</si>
  <si>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</si>
  <si>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</si>
  <si>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</si>
  <si>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</si>
  <si>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</si>
  <si>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</si>
  <si>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</si>
  <si>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</si>
  <si>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</si>
  <si>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</si>
  <si>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</si>
  <si>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</si>
  <si>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</si>
  <si>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</si>
  <si>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</si>
  <si>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</si>
  <si>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</si>
  <si>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</si>
  <si>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</si>
  <si>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</si>
  <si>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</si>
  <si>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</si>
  <si>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</si>
  <si>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</si>
  <si>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</si>
  <si>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</si>
  <si>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</si>
  <si>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</si>
  <si>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</si>
  <si>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</si>
  <si>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</si>
  <si>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</si>
  <si>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</si>
  <si>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</si>
  <si>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</si>
  <si>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</si>
  <si>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</si>
  <si>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</si>
  <si>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</si>
  <si>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</si>
  <si>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</si>
  <si>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</si>
  <si>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</si>
  <si>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</si>
  <si>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</si>
  <si>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</si>
  <si>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</si>
  <si>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</si>
  <si>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</si>
  <si>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</si>
  <si>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</si>
  <si>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</si>
  <si>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</si>
  <si>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</si>
  <si>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</si>
  <si>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</si>
  <si>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</si>
  <si>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</si>
  <si>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</si>
  <si>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</si>
  <si>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</si>
  <si>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</si>
  <si>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</si>
  <si>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</si>
  <si>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</si>
  <si>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</si>
  <si>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</si>
  <si>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</si>
  <si>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</si>
  <si>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</si>
  <si>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</si>
  <si>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</si>
  <si>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</si>
  <si>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</si>
  <si>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</si>
  <si>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</si>
  <si>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</si>
  <si>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</si>
  <si>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</si>
  <si>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</si>
  <si>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</si>
  <si>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</si>
  <si>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</si>
  <si>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</si>
  <si>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</si>
  <si>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</si>
  <si>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</si>
  <si>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</si>
  <si>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</si>
  <si>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</si>
  <si>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</si>
  <si>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</si>
  <si>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</si>
  <si>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</si>
  <si>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</si>
  <si>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</si>
  <si>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</si>
  <si>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</si>
  <si>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</si>
  <si>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</si>
  <si>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</si>
  <si>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</si>
  <si>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</si>
  <si>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</si>
  <si>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</si>
  <si>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</si>
  <si>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</si>
  <si>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</si>
  <si>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</si>
  <si>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</si>
  <si>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</si>
  <si>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</si>
  <si>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</si>
  <si>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</si>
  <si>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</si>
  <si>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</si>
  <si>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</si>
  <si>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</si>
  <si>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</si>
  <si>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</si>
  <si>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</si>
  <si>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</si>
  <si>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</si>
  <si>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</si>
  <si>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</si>
  <si>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</si>
  <si>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</si>
  <si>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</si>
  <si>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</si>
  <si>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</si>
  <si>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</si>
  <si>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</si>
  <si>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</si>
  <si>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</si>
  <si>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</si>
  <si>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</si>
  <si>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</si>
  <si>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</si>
  <si>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</si>
  <si>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</si>
  <si>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</si>
  <si>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</si>
  <si>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</si>
  <si>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</si>
  <si>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</si>
  <si>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</si>
  <si>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</si>
  <si>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</si>
  <si>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</si>
  <si>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</si>
  <si>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</si>
  <si>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</si>
  <si>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</si>
  <si>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</si>
  <si>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</si>
  <si>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</si>
  <si>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</si>
  <si>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</si>
  <si>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</si>
  <si>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</si>
  <si>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</si>
  <si>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</si>
  <si>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</si>
  <si>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</si>
  <si>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</si>
  <si>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</si>
  <si>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</si>
  <si>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</si>
  <si>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</si>
  <si>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</si>
  <si>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</si>
  <si>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</si>
  <si>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</si>
  <si>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</si>
  <si>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</si>
  <si>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</si>
  <si>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</si>
  <si>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</si>
  <si>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</si>
  <si>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</si>
  <si>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</si>
  <si>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</si>
  <si>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</si>
  <si>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</si>
  <si>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</si>
  <si>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</si>
  <si>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</si>
  <si>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</si>
  <si>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</si>
  <si>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</si>
  <si>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</si>
  <si>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</si>
  <si>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</si>
  <si>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</si>
  <si>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</si>
  <si>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</si>
  <si>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</si>
  <si>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</si>
  <si>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</si>
  <si>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</si>
  <si>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</si>
  <si>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</si>
  <si>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</si>
  <si>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</si>
  <si>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</si>
  <si>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</si>
  <si>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</si>
  <si>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</si>
  <si>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</si>
  <si>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</si>
  <si>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</si>
  <si>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</si>
  <si>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</si>
  <si>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</si>
  <si>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</si>
  <si>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</si>
  <si>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</si>
  <si>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</si>
  <si>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</si>
  <si>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</si>
  <si>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</si>
  <si>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</si>
  <si>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</si>
  <si>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</si>
  <si>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</si>
  <si>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</si>
  <si>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</si>
  <si>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</si>
  <si>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</si>
  <si>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</si>
  <si>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</si>
  <si>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</si>
  <si>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</si>
  <si>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</si>
  <si>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</si>
  <si>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</si>
  <si>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</si>
  <si>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</si>
  <si>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</si>
  <si>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</si>
  <si>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</si>
  <si>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</si>
  <si>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</si>
  <si>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</si>
  <si>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</si>
  <si>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</si>
  <si>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</si>
  <si>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</si>
  <si>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</si>
  <si>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</si>
  <si>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</si>
  <si>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</si>
  <si>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</si>
  <si>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</si>
  <si>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</si>
  <si>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</si>
  <si>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</si>
  <si>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</si>
  <si>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</si>
  <si>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</si>
  <si>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</si>
  <si>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</si>
  <si>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</si>
  <si>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</si>
  <si>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</si>
  <si>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</si>
  <si>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</si>
  <si>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</si>
  <si>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</si>
  <si>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</si>
  <si>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</si>
  <si>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</si>
  <si>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</si>
  <si>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</si>
  <si>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</si>
  <si>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</si>
  <si>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</si>
  <si>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</si>
  <si>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</si>
  <si>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</si>
  <si>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</si>
  <si>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</si>
  <si>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</si>
  <si>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</si>
  <si>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</si>
  <si>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</si>
  <si>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</si>
  <si>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</si>
  <si>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</si>
  <si>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</si>
  <si>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</si>
  <si>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</si>
  <si>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</si>
  <si>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</si>
  <si>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</si>
  <si>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</si>
  <si>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</si>
  <si>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</si>
  <si>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</si>
  <si>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</si>
  <si>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</si>
  <si>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</si>
  <si>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</si>
  <si>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</si>
  <si>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</si>
  <si>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</si>
  <si>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</si>
  <si>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</si>
  <si>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</si>
  <si>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</si>
  <si>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</si>
  <si>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</si>
  <si>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</si>
  <si>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</si>
  <si>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</si>
  <si>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</si>
  <si>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</si>
  <si>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</si>
  <si>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</si>
  <si>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</si>
  <si>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</si>
  <si>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</si>
  <si>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</si>
  <si>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</si>
  <si>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</si>
  <si>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</si>
  <si>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</si>
  <si>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</si>
  <si>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</si>
  <si>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</si>
  <si>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</si>
  <si>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</si>
  <si>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</si>
  <si>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</si>
  <si>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</si>
  <si>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</si>
  <si>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</si>
  <si>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</si>
  <si>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</si>
  <si>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</si>
  <si>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</si>
  <si>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</si>
  <si>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</si>
  <si>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</si>
  <si>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</si>
  <si>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</si>
  <si>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</si>
  <si>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</si>
  <si>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</si>
  <si>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</si>
  <si>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</si>
  <si>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</si>
  <si>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</si>
  <si>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</si>
  <si>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</si>
  <si>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</si>
  <si>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</si>
  <si>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</si>
  <si>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</si>
  <si>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</si>
  <si>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</si>
  <si>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</si>
  <si>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</si>
  <si>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</si>
  <si>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</si>
  <si>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</si>
  <si>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</si>
  <si>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</si>
  <si>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</si>
  <si>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</si>
  <si>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</si>
  <si>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</si>
  <si>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</si>
  <si>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</si>
  <si>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</si>
  <si>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</si>
  <si>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</si>
  <si>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</si>
  <si>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</si>
  <si>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</si>
  <si>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</si>
  <si>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</si>
  <si>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</si>
  <si>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</si>
  <si>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</si>
  <si>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</si>
  <si>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</si>
  <si>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</si>
  <si>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</si>
  <si>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</si>
  <si>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</si>
  <si>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</si>
  <si>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</si>
  <si>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</si>
  <si>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</si>
  <si>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</si>
  <si>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</si>
  <si>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</si>
  <si>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</si>
  <si>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</si>
  <si>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</si>
  <si>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</si>
  <si>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</si>
  <si>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</si>
  <si>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</si>
  <si>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</si>
  <si>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</si>
  <si>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</si>
  <si>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</si>
  <si>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</si>
  <si>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</si>
  <si>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</si>
  <si>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</si>
  <si>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</si>
  <si>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</si>
  <si>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</si>
  <si>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</si>
  <si>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</si>
  <si>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</si>
  <si>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</si>
  <si>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</si>
  <si>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</si>
  <si>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</si>
  <si>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</si>
  <si>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</si>
  <si>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</si>
  <si>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</si>
  <si>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</si>
  <si>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</si>
  <si>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</si>
  <si>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</si>
  <si>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</si>
  <si>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</si>
  <si>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</si>
  <si>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</si>
  <si>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</si>
  <si>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</si>
  <si>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</si>
  <si>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</si>
  <si>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</si>
  <si>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</si>
  <si>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</si>
  <si>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</si>
  <si>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</si>
  <si>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</si>
  <si>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</si>
  <si>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</si>
  <si>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</si>
  <si>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</si>
  <si>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</si>
  <si>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</si>
  <si>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</si>
  <si>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</si>
  <si>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</si>
  <si>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</si>
  <si>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</si>
  <si>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</si>
  <si>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</si>
  <si>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</si>
  <si>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</si>
  <si>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</si>
  <si>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</si>
  <si>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</si>
  <si>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</si>
  <si>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</si>
  <si>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</si>
  <si>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</si>
  <si>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</si>
  <si>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</si>
  <si>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</si>
  <si>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</si>
  <si>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</si>
  <si>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</si>
  <si>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</si>
  <si>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</si>
  <si>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</si>
  <si>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</si>
  <si>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</si>
  <si>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</si>
  <si>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</si>
  <si>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</si>
  <si>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</si>
  <si>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</si>
  <si>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</si>
  <si>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</si>
  <si>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</si>
  <si>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</si>
  <si>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</si>
  <si>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</si>
  <si>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</si>
  <si>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</si>
  <si>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</si>
  <si>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</si>
  <si>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</si>
  <si>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</si>
  <si>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</si>
  <si>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</si>
  <si>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</si>
  <si>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</si>
  <si>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</si>
  <si>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</si>
  <si>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</si>
  <si>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</si>
  <si>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</si>
  <si>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</si>
  <si>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</si>
  <si>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</si>
  <si>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</si>
  <si>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</si>
  <si>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</si>
  <si>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</si>
  <si>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</si>
  <si>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</si>
  <si>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</si>
  <si>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</si>
  <si>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</si>
  <si>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</si>
  <si>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</si>
  <si>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</si>
  <si>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</si>
  <si>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</si>
  <si>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</si>
  <si>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</si>
  <si>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</si>
  <si>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</si>
  <si>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</si>
  <si>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</si>
  <si>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</si>
  <si>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</si>
  <si>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</si>
  <si>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</si>
  <si>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</si>
  <si>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</si>
  <si>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</si>
  <si>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</si>
  <si>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</si>
  <si>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</si>
  <si>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</si>
  <si>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</si>
  <si>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</si>
  <si>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</si>
  <si>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</si>
  <si>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</si>
  <si>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</si>
  <si>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</si>
  <si>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</si>
  <si>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</si>
  <si>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</si>
  <si>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</si>
  <si>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</si>
  <si>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</si>
  <si>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</si>
  <si>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</si>
  <si>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</si>
  <si>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</si>
  <si>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</si>
  <si>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</si>
  <si>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</si>
  <si>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</si>
  <si>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</si>
  <si>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</si>
  <si>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</si>
  <si>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</si>
  <si>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</si>
  <si>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</si>
  <si>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</si>
  <si>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</si>
  <si>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</si>
  <si>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</si>
  <si>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</si>
  <si>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</si>
  <si>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</si>
  <si>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</si>
  <si>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</si>
  <si>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</si>
  <si>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</si>
  <si>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</si>
  <si>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</si>
  <si>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</si>
  <si>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</si>
  <si>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</si>
  <si>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</si>
  <si>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</si>
  <si>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</si>
  <si>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</si>
  <si>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</si>
  <si>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</si>
  <si>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</si>
  <si>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</si>
  <si>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</si>
  <si>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</si>
  <si>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</si>
  <si>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</si>
  <si>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</si>
  <si>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</si>
  <si>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</si>
  <si>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</si>
  <si>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</si>
  <si>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</si>
  <si>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</si>
  <si>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</si>
  <si>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</si>
  <si>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</si>
  <si>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</si>
  <si>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</si>
  <si>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</si>
  <si>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</si>
  <si>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</si>
  <si>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</si>
  <si>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</si>
  <si>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</si>
  <si>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</si>
  <si>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</si>
  <si>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</si>
  <si>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</si>
  <si>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</si>
  <si>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</si>
  <si>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</si>
  <si>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</si>
  <si>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</si>
  <si>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</si>
  <si>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</si>
  <si>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</si>
  <si>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</si>
  <si>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</si>
  <si>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</si>
  <si>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</si>
  <si>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</si>
  <si>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</si>
  <si>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</si>
  <si>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</si>
  <si>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</si>
  <si>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</si>
  <si>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</si>
  <si>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</si>
  <si>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</si>
  <si>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</si>
  <si>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</si>
  <si>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</si>
  <si>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</si>
  <si>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</si>
  <si>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</si>
  <si>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</si>
  <si>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</si>
  <si>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</si>
  <si>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</si>
  <si>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</si>
  <si>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</si>
  <si>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</si>
  <si>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</si>
  <si>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</si>
  <si>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</si>
  <si>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</si>
  <si>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</si>
  <si>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</si>
  <si>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</si>
  <si>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</si>
  <si>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</si>
  <si>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</si>
  <si>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</si>
  <si>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</si>
  <si>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</si>
  <si>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</si>
  <si>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</si>
  <si>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</si>
  <si>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</si>
  <si>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</si>
  <si>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</si>
  <si>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</si>
  <si>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</si>
  <si>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</si>
  <si>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</si>
  <si>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</si>
  <si>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</si>
  <si>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</si>
  <si>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</si>
  <si>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</si>
  <si>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</si>
  <si>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</si>
  <si>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</si>
  <si>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</si>
  <si>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</si>
  <si>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</si>
  <si>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</si>
  <si>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</si>
  <si>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</si>
  <si>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</si>
  <si>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</si>
  <si>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</si>
  <si>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</si>
  <si>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</si>
  <si>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</si>
  <si>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</si>
  <si>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</si>
  <si>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</si>
  <si>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</si>
  <si>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</si>
  <si>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</si>
  <si>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</si>
  <si>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</si>
  <si>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</si>
  <si>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</si>
  <si>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</si>
  <si>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</si>
  <si>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</si>
  <si>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</si>
  <si>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</si>
  <si>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</si>
  <si>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</si>
  <si>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</si>
  <si>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</si>
  <si>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</si>
  <si>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</si>
  <si>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</si>
  <si>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</si>
  <si>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</si>
  <si>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</si>
  <si>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</si>
  <si>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</si>
  <si>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</si>
  <si>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</si>
  <si>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</si>
  <si>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</si>
  <si>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</si>
  <si>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</si>
  <si>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</si>
  <si>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</si>
  <si>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</si>
  <si>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</si>
  <si>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</si>
  <si>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</si>
  <si>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</si>
  <si>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</si>
  <si>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</si>
  <si>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</si>
  <si>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</si>
  <si>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</si>
  <si>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</si>
  <si>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</si>
  <si>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</si>
  <si>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</si>
  <si>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</si>
  <si>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</si>
  <si>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</si>
  <si>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</si>
  <si>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</si>
  <si>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</si>
  <si>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</si>
  <si>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</si>
  <si>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</si>
  <si>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</si>
  <si>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</si>
  <si>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</si>
  <si>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</si>
  <si>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</si>
  <si>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</si>
  <si>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</si>
  <si>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</si>
  <si>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</si>
  <si>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</si>
  <si>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</si>
  <si>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</si>
  <si>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</si>
  <si>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</si>
  <si>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</si>
  <si>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</si>
  <si>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</si>
  <si>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</si>
  <si>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</si>
  <si>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</si>
  <si>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</si>
  <si>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</si>
  <si>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</si>
  <si>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</si>
  <si>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</si>
  <si>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</si>
  <si>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</si>
  <si>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</si>
  <si>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</si>
  <si>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</si>
  <si>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</si>
  <si>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</si>
  <si>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</si>
  <si>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</si>
  <si>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</si>
  <si>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</si>
  <si>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</si>
  <si>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</si>
  <si>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</si>
  <si>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</si>
  <si>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</si>
  <si>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</si>
  <si>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</si>
  <si>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</si>
  <si>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</si>
  <si>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</si>
  <si>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</si>
  <si>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</si>
  <si>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</si>
  <si>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</si>
  <si>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</si>
  <si>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</si>
  <si>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</si>
  <si>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</si>
  <si>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</si>
  <si>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</si>
  <si>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</si>
  <si>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</si>
  <si>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</si>
  <si>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</si>
  <si>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</si>
  <si>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</si>
  <si>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</si>
  <si>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</si>
  <si>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</si>
  <si>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</si>
  <si>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</si>
  <si>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</si>
  <si>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</si>
  <si>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</si>
  <si>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</si>
  <si>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</si>
  <si>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</si>
  <si>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</si>
  <si>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</si>
  <si>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</si>
  <si>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</si>
  <si>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</si>
  <si>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</si>
  <si>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</si>
  <si>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</si>
  <si>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</si>
  <si>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</si>
  <si>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</si>
  <si>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</si>
  <si>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</si>
  <si>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</si>
  <si>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</si>
  <si>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</si>
  <si>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</si>
  <si>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</si>
  <si>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</si>
  <si>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</si>
  <si>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</si>
  <si>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</si>
  <si>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</si>
  <si>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</si>
  <si>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</si>
  <si>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</si>
  <si>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</si>
  <si>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</si>
  <si>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</si>
  <si>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</si>
  <si>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</si>
  <si>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</si>
  <si>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</si>
  <si>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</si>
  <si>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</si>
  <si>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</si>
  <si>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</si>
  <si>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</si>
  <si>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</si>
  <si>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</si>
  <si>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</si>
  <si>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</si>
  <si>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</si>
  <si>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</si>
  <si>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</si>
  <si>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</si>
  <si>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</si>
  <si>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</si>
  <si>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</si>
  <si>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</si>
  <si>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</si>
  <si>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</si>
  <si>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</si>
  <si>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</si>
  <si>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</si>
  <si>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</si>
  <si>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</si>
  <si>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</si>
  <si>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</si>
  <si>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</si>
  <si>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</si>
  <si>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</si>
  <si>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</si>
  <si>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</si>
  <si>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</si>
  <si>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</si>
  <si>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</si>
  <si>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</si>
  <si>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</si>
  <si>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</si>
  <si>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</si>
  <si>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</si>
  <si>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</si>
  <si>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</si>
  <si>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</si>
  <si>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</si>
  <si>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</si>
  <si>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</si>
  <si>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</si>
  <si>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</si>
  <si>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</si>
  <si>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</si>
  <si>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</si>
  <si>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</si>
  <si>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</si>
  <si>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</si>
  <si>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</si>
  <si>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</si>
  <si>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</si>
  <si>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</si>
  <si>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</si>
  <si>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</si>
  <si>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</si>
  <si>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</si>
  <si>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</si>
  <si>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</si>
  <si>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</si>
  <si>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</si>
  <si>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</si>
  <si>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</si>
  <si>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</si>
  <si>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</si>
  <si>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</si>
  <si>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</si>
  <si>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</si>
  <si>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</si>
  <si>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</si>
  <si>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</si>
  <si>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</si>
  <si>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</si>
  <si>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</si>
  <si>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</si>
  <si>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</si>
  <si>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</si>
  <si>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</si>
  <si>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</si>
  <si>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</si>
  <si>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</si>
  <si>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</si>
  <si>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</si>
  <si>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</si>
  <si>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</si>
  <si>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</si>
  <si>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</si>
  <si>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</si>
  <si>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</si>
  <si>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</si>
  <si>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</si>
  <si>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</si>
  <si>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</si>
  <si>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</si>
  <si>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</si>
  <si>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</si>
  <si>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</si>
  <si>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</si>
  <si>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</si>
  <si>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</si>
  <si>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</si>
  <si>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</si>
  <si>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</si>
  <si>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</si>
  <si>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</si>
  <si>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</si>
  <si>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</si>
  <si>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</si>
  <si>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</si>
  <si>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</si>
  <si>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</si>
  <si>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</si>
  <si>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</si>
  <si>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</si>
  <si>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</si>
  <si>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</si>
  <si>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</si>
  <si>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</si>
  <si>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</si>
  <si>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</si>
  <si>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</si>
  <si>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</si>
  <si>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</si>
  <si>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</si>
  <si>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</si>
  <si>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</si>
  <si>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</si>
  <si>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</si>
  <si>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</si>
  <si>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</si>
  <si>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</si>
  <si>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</si>
  <si>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</si>
  <si>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</si>
  <si>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</si>
  <si>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</si>
  <si>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</si>
  <si>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</si>
  <si>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</si>
  <si>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</si>
  <si>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</si>
  <si>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</si>
  <si>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</si>
  <si>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</si>
  <si>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</si>
  <si>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</si>
  <si>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</si>
  <si>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</si>
  <si>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</si>
  <si>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</si>
  <si>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</si>
  <si>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</si>
  <si>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</si>
  <si>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</si>
  <si>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</si>
  <si>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</si>
  <si>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</si>
  <si>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</si>
  <si>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</si>
  <si>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</si>
  <si>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</si>
  <si>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</si>
  <si>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</si>
  <si>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</si>
  <si>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</si>
  <si>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</si>
  <si>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</si>
  <si>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</si>
  <si>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</si>
  <si>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</si>
  <si>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</si>
  <si>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</si>
  <si>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</si>
  <si>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</si>
  <si>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</si>
  <si>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</si>
  <si>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</si>
  <si>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</si>
  <si>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</si>
  <si>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</si>
  <si>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</si>
  <si>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</si>
  <si>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</si>
  <si>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</si>
  <si>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</si>
  <si>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</si>
  <si>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</si>
  <si>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</si>
  <si>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</si>
  <si>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</si>
  <si>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</si>
  <si>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</si>
  <si>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</si>
  <si>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</si>
  <si>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</si>
  <si>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</si>
  <si>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</si>
  <si>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</si>
  <si>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</si>
  <si>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</si>
  <si>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</si>
  <si>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</si>
  <si>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</si>
  <si>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</si>
  <si>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</si>
  <si>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</si>
  <si>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</si>
  <si>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</si>
  <si>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</si>
  <si>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</si>
  <si>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</si>
  <si>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</si>
  <si>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</si>
  <si>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</si>
  <si>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</si>
  <si>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</si>
  <si>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</si>
  <si>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</si>
  <si>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</si>
  <si>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</si>
  <si>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</si>
  <si>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</si>
  <si>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</si>
  <si>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</si>
  <si>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</si>
  <si>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</si>
  <si>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</si>
  <si>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</si>
  <si>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</si>
  <si>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</si>
  <si>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</si>
  <si>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</si>
  <si>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</si>
  <si>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</si>
  <si>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</si>
  <si>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</si>
  <si>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</si>
  <si>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</si>
  <si>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</si>
  <si>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</si>
  <si>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</si>
  <si>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</si>
  <si>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</si>
  <si>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</si>
  <si>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</si>
  <si>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</si>
  <si>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</si>
  <si>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</si>
  <si>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</si>
  <si>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</si>
  <si>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</si>
  <si>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</si>
  <si>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</si>
  <si>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</si>
  <si>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</si>
  <si>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</si>
  <si>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</si>
  <si>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</si>
  <si>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</si>
  <si>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</si>
  <si>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</si>
  <si>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</si>
  <si>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</si>
  <si>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</si>
  <si>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</si>
  <si>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</si>
  <si>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</si>
  <si>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</si>
  <si>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</si>
  <si>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</si>
  <si>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</si>
  <si>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</si>
  <si>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</si>
  <si>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</si>
  <si>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</si>
  <si>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</si>
  <si>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</si>
  <si>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</si>
  <si>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</si>
  <si>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</si>
  <si>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</si>
  <si>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</si>
  <si>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</si>
  <si>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</si>
  <si>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</si>
  <si>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</si>
  <si>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</si>
  <si>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</si>
  <si>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</si>
  <si>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</si>
  <si>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</si>
  <si>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</si>
  <si>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</si>
  <si>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</si>
  <si>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</si>
  <si>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</si>
  <si>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</si>
  <si>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</si>
  <si>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</si>
  <si>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</si>
  <si>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</si>
  <si>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</si>
  <si>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</si>
  <si>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</si>
  <si>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</si>
  <si>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</si>
  <si>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</si>
  <si>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</si>
  <si>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</si>
  <si>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</si>
  <si>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</si>
  <si>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</si>
  <si>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</si>
  <si>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</si>
  <si>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</si>
  <si>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</si>
  <si>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</si>
  <si>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</si>
  <si>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</si>
  <si>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</si>
  <si>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</si>
  <si>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</si>
  <si>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</si>
  <si>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</si>
  <si>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</si>
  <si>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</si>
  <si>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</si>
  <si>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</si>
  <si>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</si>
  <si>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</si>
  <si>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</si>
  <si>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</si>
  <si>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</si>
  <si>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</si>
  <si>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</si>
  <si>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</si>
  <si>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</si>
  <si>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</si>
  <si>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</si>
  <si>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</si>
  <si>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</si>
  <si>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</si>
  <si>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</si>
  <si>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</si>
  <si>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</si>
  <si>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</si>
  <si>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</si>
  <si>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</si>
  <si>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</si>
  <si>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</si>
  <si>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</si>
  <si>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</si>
  <si>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</si>
  <si>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</si>
  <si>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</si>
  <si>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</si>
  <si>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</si>
  <si>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</si>
  <si>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</si>
  <si>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</si>
  <si>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</si>
  <si>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</si>
  <si>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</si>
  <si>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</si>
  <si>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</si>
  <si>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</si>
  <si>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</si>
  <si>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</si>
  <si>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</si>
  <si>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</si>
  <si>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</si>
  <si>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</si>
  <si>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</si>
  <si>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</si>
  <si>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</si>
  <si>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</si>
  <si>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</si>
  <si>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</si>
  <si>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</si>
  <si>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</si>
  <si>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</si>
  <si>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</si>
  <si>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</si>
  <si>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</si>
  <si>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</si>
  <si>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</si>
  <si>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</si>
  <si>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</si>
  <si>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</si>
  <si>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</si>
  <si>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</si>
  <si>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</si>
  <si>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</si>
  <si>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</si>
  <si>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</si>
  <si>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</si>
  <si>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</si>
  <si>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</si>
  <si>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</si>
  <si>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</si>
  <si>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</si>
  <si>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</si>
  <si>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</si>
  <si>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</si>
  <si>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</si>
  <si>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</si>
  <si>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</si>
  <si>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</si>
  <si>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</si>
  <si>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</si>
  <si>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</si>
  <si>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</si>
  <si>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</si>
  <si>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</si>
  <si>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</si>
  <si>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</si>
  <si>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</si>
  <si>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</si>
  <si>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</si>
  <si>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</si>
  <si>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</si>
  <si>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</si>
  <si>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</si>
  <si>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</si>
  <si>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</si>
  <si>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</si>
  <si>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</si>
  <si>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</si>
  <si>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</si>
  <si>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</si>
  <si>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</si>
  <si>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</si>
  <si>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</si>
  <si>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</si>
  <si>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</si>
  <si>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</si>
  <si>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</si>
  <si>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</si>
  <si>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</si>
  <si>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</si>
  <si>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</si>
  <si>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</si>
  <si>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</si>
  <si>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</si>
  <si>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</si>
  <si>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</si>
  <si>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</si>
  <si>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</si>
  <si>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</si>
  <si>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</si>
  <si>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</si>
  <si>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</si>
  <si>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</si>
  <si>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</si>
  <si>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</si>
  <si>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</si>
  <si>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</si>
  <si>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</si>
  <si>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</si>
  <si>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</si>
  <si>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</si>
  <si>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</si>
  <si>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</si>
  <si>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</si>
  <si>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</si>
  <si>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</si>
  <si>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</si>
  <si>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</si>
  <si>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</si>
  <si>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</si>
  <si>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</si>
  <si>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</si>
  <si>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</si>
  <si>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</si>
  <si>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</si>
  <si>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</si>
  <si>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</si>
  <si>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</si>
  <si>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</si>
  <si>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</si>
  <si>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</si>
  <si>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</si>
  <si>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</si>
  <si>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</si>
  <si>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</si>
  <si>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</si>
  <si>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</si>
  <si>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</si>
  <si>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</si>
  <si>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</si>
  <si>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</si>
  <si>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</si>
  <si>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</si>
  <si>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</si>
  <si>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</si>
  <si>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</si>
  <si>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</si>
  <si>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</si>
  <si>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</si>
  <si>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</si>
  <si>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</si>
  <si>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</si>
  <si>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</si>
  <si>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</si>
  <si>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</si>
  <si>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</si>
  <si>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</si>
  <si>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</si>
  <si>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</si>
  <si>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</si>
  <si>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</si>
  <si>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</si>
  <si>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</si>
  <si>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</si>
  <si>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</si>
  <si>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</si>
  <si>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</si>
  <si>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</si>
  <si>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</si>
  <si>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</si>
  <si>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</si>
  <si>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</si>
  <si>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</si>
  <si>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</si>
  <si>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</si>
  <si>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</si>
  <si>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</si>
  <si>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</si>
  <si>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</si>
  <si>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</si>
  <si>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</si>
  <si>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</si>
  <si>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</si>
  <si>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</si>
  <si>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</si>
  <si>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</si>
  <si>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</si>
  <si>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</si>
  <si>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</si>
  <si>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</si>
  <si>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</si>
  <si>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</si>
  <si>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</si>
  <si>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</si>
  <si>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</si>
  <si>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</si>
  <si>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</si>
  <si>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</si>
  <si>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</si>
  <si>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</si>
  <si>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</si>
  <si>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</si>
  <si>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</si>
  <si>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</si>
  <si>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</si>
  <si>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</si>
  <si>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</si>
  <si>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</si>
  <si>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</si>
  <si>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</si>
  <si>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</si>
  <si>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</si>
  <si>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</si>
  <si>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</si>
  <si>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</si>
  <si>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</si>
  <si>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</si>
  <si>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</si>
  <si>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</si>
  <si>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</si>
  <si>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</si>
  <si>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</si>
  <si>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</si>
  <si>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</si>
  <si>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</si>
  <si>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</si>
  <si>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</si>
  <si>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</si>
  <si>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</si>
  <si>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</si>
  <si>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</si>
  <si>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</si>
  <si>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</si>
  <si>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</si>
  <si>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</si>
  <si>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</si>
  <si>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</si>
  <si>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</si>
  <si>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</si>
  <si>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</si>
  <si>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</si>
  <si>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</si>
  <si>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</si>
  <si>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</si>
  <si>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</si>
  <si>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</si>
  <si>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</si>
  <si>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</si>
  <si>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</si>
  <si>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</si>
  <si>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</si>
  <si>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</si>
  <si>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</si>
  <si>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</si>
  <si>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</si>
  <si>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</si>
  <si>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</si>
  <si>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</si>
  <si>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</si>
  <si>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</si>
  <si>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</si>
  <si>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</si>
  <si>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</si>
  <si>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</si>
  <si>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</si>
  <si>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</si>
  <si>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</si>
  <si>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</si>
  <si>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</si>
  <si>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</si>
  <si>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</si>
  <si>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</si>
  <si>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</si>
  <si>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</si>
  <si>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</si>
  <si>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</si>
  <si>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</si>
  <si>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</si>
  <si>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</si>
  <si>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</si>
  <si>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</si>
  <si>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</si>
  <si>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</si>
  <si>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</si>
  <si>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</si>
  <si>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</si>
  <si>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</si>
  <si>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</si>
  <si>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</si>
  <si>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</si>
  <si>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</si>
  <si>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</si>
  <si>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</si>
  <si>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</si>
  <si>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</si>
  <si>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</si>
  <si>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</si>
  <si>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</si>
  <si>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</si>
  <si>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</si>
  <si>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</si>
  <si>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</si>
  <si>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</si>
  <si>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</si>
  <si>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</si>
  <si>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</si>
  <si>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</si>
  <si>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</si>
  <si>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</si>
  <si>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</si>
  <si>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</si>
  <si>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</si>
  <si>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</si>
  <si>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</si>
  <si>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</si>
  <si>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</si>
  <si>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</si>
  <si>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</si>
  <si>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</si>
  <si>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</si>
  <si>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</si>
  <si>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</si>
  <si>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</si>
  <si>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</si>
  <si>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</si>
  <si>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</si>
  <si>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</si>
  <si>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Reell Precision Manufacturing Corp</t>
  </si>
  <si>
    <t>1259 Willow Lake Blvd. St. Paul, MN  55011              Business Park Stien        118NL,-6181, MA Elsloo Netherlands</t>
  </si>
  <si>
    <t>Solder in electric coils and in bronze parts</t>
  </si>
  <si>
    <t>100%</t>
  </si>
  <si>
    <t>Em Vinto</t>
  </si>
  <si>
    <t>Carretera Oruro a Cala Cala Km.7.5 s/n Zona</t>
  </si>
  <si>
    <t>80 Moo 8 Sakdidej Road,</t>
  </si>
  <si>
    <t>27 Jalan Pantai, 12000</t>
  </si>
  <si>
    <t>Komplex Indursri Air Kantung, Jl. Jelitik,</t>
  </si>
  <si>
    <t>Bairro Guarapiranga</t>
  </si>
  <si>
    <t>Steve Krueger</t>
  </si>
  <si>
    <t>steve.krueger@reell.com</t>
  </si>
  <si>
    <t>651-486-3340</t>
  </si>
  <si>
    <t>Senior Manager of Global 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</si>
</sst>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steve.krueger@reell.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steve.krueger@reell.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8"/>
      <c r="B2" s="5" t="s">
        <v>818</v>
      </c>
      <c r="C2" s="3"/>
      <c r="D2" s="175"/>
      <c r="E2" s="3"/>
      <c r="F2" s="3"/>
      <c r="G2" s="25"/>
    </row>
    <row r="3" spans="1:7">
      <c r="A3" s="308"/>
      <c r="B3" s="3" t="s">
        <v>811</v>
      </c>
      <c r="C3" s="5"/>
      <c r="D3" s="176"/>
      <c r="E3" s="3"/>
      <c r="F3" s="5"/>
      <c r="G3" s="25"/>
    </row>
    <row r="4" spans="1:7" ht="15.75">
      <c r="A4" s="308"/>
      <c r="B4" s="30" t="s">
        <v>820</v>
      </c>
      <c r="C4" s="6"/>
      <c r="D4" s="177"/>
      <c r="E4" s="3"/>
      <c r="F4" s="6"/>
      <c r="G4" s="25"/>
    </row>
    <row r="5" spans="1:7">
      <c r="A5" s="308"/>
      <c r="B5" s="29" t="s">
        <v>1009</v>
      </c>
      <c r="C5" s="4"/>
      <c r="D5" s="178"/>
      <c r="E5" s="3"/>
      <c r="F5" s="4"/>
      <c r="G5" s="25"/>
    </row>
    <row r="6" spans="1:7">
      <c r="A6" s="308"/>
      <c r="B6" s="3"/>
      <c r="C6" s="3"/>
      <c r="D6" s="175"/>
      <c r="E6" s="3"/>
      <c r="F6" s="3"/>
      <c r="G6" s="25"/>
    </row>
    <row r="7" spans="1:7">
      <c r="A7" s="308"/>
      <c r="B7" s="3"/>
      <c r="C7" s="3"/>
      <c r="D7" s="175"/>
      <c r="E7" s="3"/>
      <c r="F7" s="3"/>
      <c r="G7" s="25"/>
    </row>
    <row r="8" spans="1:7">
      <c r="A8" s="308"/>
      <c r="B8" s="3"/>
      <c r="C8" s="3"/>
      <c r="D8" s="175"/>
      <c r="E8" s="3"/>
      <c r="F8" s="3"/>
      <c r="G8" s="25"/>
    </row>
    <row r="9" spans="1:7">
      <c r="A9" s="308"/>
      <c r="B9" s="311" t="s">
        <v>821</v>
      </c>
      <c r="C9" s="311"/>
      <c r="D9" s="311"/>
      <c r="E9" s="311"/>
      <c r="F9" s="311"/>
      <c r="G9" s="25"/>
    </row>
    <row r="10" spans="1:7" ht="27" customHeight="1">
      <c r="A10" s="308"/>
      <c r="B10" s="312" t="s">
        <v>425</v>
      </c>
      <c r="C10" s="312"/>
      <c r="D10" s="312"/>
      <c r="E10" s="312"/>
      <c r="F10" s="312"/>
      <c r="G10" s="25"/>
    </row>
    <row r="11" spans="1:7" ht="27" customHeight="1">
      <c r="A11" s="308"/>
      <c r="B11" s="313"/>
      <c r="C11" s="313"/>
      <c r="D11" s="313"/>
      <c r="E11" s="313"/>
      <c r="F11" s="313"/>
      <c r="G11" s="25"/>
    </row>
    <row r="12" spans="1:7">
      <c r="A12" s="308"/>
      <c r="B12" s="31" t="s">
        <v>819</v>
      </c>
      <c r="C12" s="32" t="s">
        <v>822</v>
      </c>
      <c r="D12" s="179" t="s">
        <v>823</v>
      </c>
      <c r="E12" s="32" t="s">
        <v>595</v>
      </c>
      <c r="F12" s="32" t="s">
        <v>596</v>
      </c>
      <c r="G12" s="25"/>
    </row>
    <row r="13" spans="1:7" ht="33.75">
      <c r="A13" s="308"/>
      <c r="B13" s="2">
        <v>1</v>
      </c>
      <c r="C13" s="27" t="s">
        <v>1057</v>
      </c>
      <c r="D13" s="28" t="s">
        <v>847</v>
      </c>
      <c r="E13" s="163" t="s">
        <v>824</v>
      </c>
      <c r="F13" s="163"/>
      <c r="G13" s="25"/>
    </row>
    <row r="14" spans="1:7" ht="33.75">
      <c r="A14" s="308"/>
      <c r="B14" s="2">
        <v>2</v>
      </c>
      <c r="C14" s="27" t="s">
        <v>1057</v>
      </c>
      <c r="D14" s="28" t="s">
        <v>994</v>
      </c>
      <c r="E14" s="163" t="s">
        <v>515</v>
      </c>
      <c r="F14" s="163" t="s">
        <v>516</v>
      </c>
      <c r="G14" s="25"/>
    </row>
    <row r="15" spans="1:7" ht="89.1" customHeight="1">
      <c r="A15" s="308"/>
      <c r="B15" s="293">
        <v>2.0099999999999998</v>
      </c>
      <c r="C15" s="305" t="s">
        <v>1057</v>
      </c>
      <c r="D15" s="314" t="s">
        <v>2198</v>
      </c>
      <c r="E15" s="164" t="s">
        <v>597</v>
      </c>
      <c r="F15" s="164" t="s">
        <v>600</v>
      </c>
      <c r="G15" s="25"/>
    </row>
    <row r="16" spans="1:7" ht="99" customHeight="1">
      <c r="A16" s="308"/>
      <c r="B16" s="294"/>
      <c r="C16" s="306"/>
      <c r="D16" s="315"/>
      <c r="E16" s="165"/>
      <c r="F16" s="165" t="s">
        <v>598</v>
      </c>
      <c r="G16" s="25"/>
    </row>
    <row r="17" spans="1:7" ht="63" customHeight="1">
      <c r="A17" s="308"/>
      <c r="B17" s="295"/>
      <c r="C17" s="307"/>
      <c r="D17" s="316"/>
      <c r="E17" s="27"/>
      <c r="F17" s="27" t="s">
        <v>599</v>
      </c>
      <c r="G17" s="25"/>
    </row>
    <row r="18" spans="1:7" ht="117" customHeight="1">
      <c r="A18" s="308"/>
      <c r="B18" s="293">
        <v>2.02</v>
      </c>
      <c r="C18" s="305" t="s">
        <v>1057</v>
      </c>
      <c r="D18" s="314" t="s">
        <v>2199</v>
      </c>
      <c r="E18" s="164" t="s">
        <v>426</v>
      </c>
      <c r="F18" s="164" t="s">
        <v>510</v>
      </c>
      <c r="G18" s="25"/>
    </row>
    <row r="19" spans="1:7" ht="71.099999999999994" customHeight="1">
      <c r="A19" s="308"/>
      <c r="B19" s="294"/>
      <c r="C19" s="306"/>
      <c r="D19" s="315"/>
      <c r="E19" s="165" t="s">
        <v>514</v>
      </c>
      <c r="F19" s="165" t="s">
        <v>427</v>
      </c>
      <c r="G19" s="25"/>
    </row>
    <row r="20" spans="1:7" ht="90.75" customHeight="1">
      <c r="A20" s="308"/>
      <c r="B20" s="294"/>
      <c r="C20" s="306"/>
      <c r="D20" s="315"/>
      <c r="E20" s="165"/>
      <c r="F20" s="165" t="s">
        <v>602</v>
      </c>
      <c r="G20" s="25"/>
    </row>
    <row r="21" spans="1:7" ht="74.25" customHeight="1">
      <c r="A21" s="308"/>
      <c r="B21" s="295"/>
      <c r="C21" s="307"/>
      <c r="D21" s="316"/>
      <c r="E21" s="27"/>
      <c r="F21" s="27" t="s">
        <v>601</v>
      </c>
      <c r="G21" s="25"/>
    </row>
    <row r="22" spans="1:7" ht="90" customHeight="1">
      <c r="A22" s="308"/>
      <c r="B22" s="299">
        <v>2.0299999999999998</v>
      </c>
      <c r="C22" s="299" t="s">
        <v>794</v>
      </c>
      <c r="D22" s="302" t="s">
        <v>2200</v>
      </c>
      <c r="E22" s="305" t="s">
        <v>424</v>
      </c>
      <c r="F22" s="164" t="s">
        <v>447</v>
      </c>
      <c r="G22" s="25"/>
    </row>
    <row r="23" spans="1:7" ht="109.5" customHeight="1">
      <c r="A23" s="308"/>
      <c r="B23" s="300"/>
      <c r="C23" s="300"/>
      <c r="D23" s="303"/>
      <c r="E23" s="306"/>
      <c r="F23" s="165" t="s">
        <v>795</v>
      </c>
      <c r="G23" s="25"/>
    </row>
    <row r="24" spans="1:7" ht="74.25" customHeight="1">
      <c r="A24" s="308"/>
      <c r="B24" s="301"/>
      <c r="C24" s="301"/>
      <c r="D24" s="304"/>
      <c r="E24" s="307"/>
      <c r="F24" s="27" t="s">
        <v>423</v>
      </c>
      <c r="G24" s="25"/>
    </row>
    <row r="25" spans="1:7" ht="72" customHeight="1">
      <c r="A25" s="308"/>
      <c r="B25" s="2" t="s">
        <v>445</v>
      </c>
      <c r="C25" s="27" t="s">
        <v>446</v>
      </c>
      <c r="D25" s="28" t="s">
        <v>2201</v>
      </c>
      <c r="E25" s="27" t="s">
        <v>2196</v>
      </c>
      <c r="F25" s="27" t="s">
        <v>448</v>
      </c>
      <c r="G25" s="25"/>
    </row>
    <row r="26" spans="1:7" ht="98.1" customHeight="1">
      <c r="A26" s="308"/>
      <c r="B26" s="296">
        <v>3</v>
      </c>
      <c r="C26" s="293" t="s">
        <v>66</v>
      </c>
      <c r="D26" s="314" t="s">
        <v>2202</v>
      </c>
      <c r="E26" s="305" t="s">
        <v>0</v>
      </c>
      <c r="F26" s="164" t="s">
        <v>60</v>
      </c>
      <c r="G26" s="25"/>
    </row>
    <row r="27" spans="1:7" ht="90" customHeight="1">
      <c r="A27" s="308"/>
      <c r="B27" s="297"/>
      <c r="C27" s="294"/>
      <c r="D27" s="315"/>
      <c r="E27" s="306"/>
      <c r="F27" s="165" t="s">
        <v>55</v>
      </c>
      <c r="G27" s="25"/>
    </row>
    <row r="28" spans="1:7" ht="19.350000000000001" customHeight="1">
      <c r="A28" s="308"/>
      <c r="B28" s="297"/>
      <c r="C28" s="294"/>
      <c r="D28" s="315"/>
      <c r="E28" s="306"/>
      <c r="F28" s="165" t="s">
        <v>56</v>
      </c>
      <c r="G28" s="25"/>
    </row>
    <row r="29" spans="1:7" ht="74.45" customHeight="1">
      <c r="A29" s="308"/>
      <c r="B29" s="297"/>
      <c r="C29" s="294"/>
      <c r="D29" s="315"/>
      <c r="E29" s="306"/>
      <c r="F29" s="165" t="s">
        <v>57</v>
      </c>
      <c r="G29" s="25"/>
    </row>
    <row r="30" spans="1:7" ht="62.45" customHeight="1">
      <c r="A30" s="308"/>
      <c r="B30" s="297"/>
      <c r="C30" s="294"/>
      <c r="D30" s="315"/>
      <c r="E30" s="306"/>
      <c r="F30" s="165" t="s">
        <v>58</v>
      </c>
      <c r="G30" s="25"/>
    </row>
    <row r="31" spans="1:7" ht="81" customHeight="1">
      <c r="A31" s="308"/>
      <c r="B31" s="297"/>
      <c r="C31" s="294"/>
      <c r="D31" s="315"/>
      <c r="E31" s="306"/>
      <c r="F31" s="165" t="s">
        <v>59</v>
      </c>
      <c r="G31" s="25"/>
    </row>
    <row r="32" spans="1:7" ht="48.75" customHeight="1">
      <c r="A32" s="308"/>
      <c r="B32" s="297"/>
      <c r="C32" s="294"/>
      <c r="D32" s="315"/>
      <c r="E32" s="306"/>
      <c r="F32" s="165" t="s">
        <v>62</v>
      </c>
      <c r="G32" s="25"/>
    </row>
    <row r="33" spans="1:7" ht="98.45" customHeight="1">
      <c r="A33" s="308"/>
      <c r="B33" s="297"/>
      <c r="C33" s="294"/>
      <c r="D33" s="315"/>
      <c r="E33" s="306"/>
      <c r="F33" s="165" t="s">
        <v>61</v>
      </c>
      <c r="G33" s="25"/>
    </row>
    <row r="34" spans="1:7" ht="89.1" customHeight="1">
      <c r="A34" s="308"/>
      <c r="B34" s="297"/>
      <c r="C34" s="294"/>
      <c r="D34" s="315"/>
      <c r="E34" s="306"/>
      <c r="F34" s="165" t="s">
        <v>63</v>
      </c>
      <c r="G34" s="25"/>
    </row>
    <row r="35" spans="1:7" ht="29.1" customHeight="1">
      <c r="A35" s="308"/>
      <c r="B35" s="297"/>
      <c r="C35" s="294"/>
      <c r="D35" s="315"/>
      <c r="E35" s="306"/>
      <c r="F35" s="165" t="s">
        <v>64</v>
      </c>
      <c r="G35" s="25"/>
    </row>
    <row r="36" spans="1:7" ht="126.75">
      <c r="A36" s="308"/>
      <c r="B36" s="298"/>
      <c r="C36" s="295"/>
      <c r="D36" s="316"/>
      <c r="E36" s="307"/>
      <c r="F36" s="166" t="s">
        <v>65</v>
      </c>
      <c r="G36" s="25"/>
    </row>
    <row r="37" spans="1:7" ht="112.5">
      <c r="A37" s="308"/>
      <c r="B37" s="141">
        <v>3.01</v>
      </c>
      <c r="C37" s="142" t="s">
        <v>66</v>
      </c>
      <c r="D37" s="28" t="s">
        <v>2203</v>
      </c>
      <c r="E37" s="167" t="s">
        <v>1294</v>
      </c>
      <c r="F37" s="168" t="s">
        <v>1396</v>
      </c>
      <c r="G37" s="25"/>
    </row>
    <row r="38" spans="1:7" ht="101.25">
      <c r="A38" s="308"/>
      <c r="B38" s="141">
        <v>3.02</v>
      </c>
      <c r="C38" s="142" t="s">
        <v>1326</v>
      </c>
      <c r="D38" s="28" t="s">
        <v>2204</v>
      </c>
      <c r="E38" s="167" t="s">
        <v>1341</v>
      </c>
      <c r="F38" s="168" t="s">
        <v>1397</v>
      </c>
      <c r="G38" s="25"/>
    </row>
    <row r="39" spans="1:7" ht="101.25">
      <c r="A39" s="308"/>
      <c r="B39" s="150">
        <v>4</v>
      </c>
      <c r="C39" s="149" t="s">
        <v>1492</v>
      </c>
      <c r="D39" s="28" t="s">
        <v>2205</v>
      </c>
      <c r="E39" s="27" t="s">
        <v>2151</v>
      </c>
      <c r="F39" s="27" t="s">
        <v>1493</v>
      </c>
      <c r="G39" s="25"/>
    </row>
    <row r="40" spans="1:7" ht="56.25">
      <c r="A40" s="308"/>
      <c r="B40" s="141">
        <v>4.01</v>
      </c>
      <c r="C40" s="149" t="s">
        <v>1492</v>
      </c>
      <c r="D40" s="28" t="s">
        <v>2207</v>
      </c>
      <c r="E40" s="27" t="s">
        <v>2163</v>
      </c>
      <c r="F40" s="27" t="s">
        <v>2167</v>
      </c>
      <c r="G40" s="25"/>
    </row>
    <row r="41" spans="1:7" ht="56.25">
      <c r="A41" s="308"/>
      <c r="B41" s="141" t="s">
        <v>2194</v>
      </c>
      <c r="C41" s="149" t="s">
        <v>1492</v>
      </c>
      <c r="D41" s="28" t="s">
        <v>2206</v>
      </c>
      <c r="E41" s="27" t="s">
        <v>2197</v>
      </c>
      <c r="F41" s="27" t="s">
        <v>2195</v>
      </c>
      <c r="G41" s="25"/>
    </row>
    <row r="42" spans="1:7" ht="56.25">
      <c r="A42" s="308"/>
      <c r="B42" s="141" t="s">
        <v>2228</v>
      </c>
      <c r="C42" s="149" t="s">
        <v>1492</v>
      </c>
      <c r="D42" s="28" t="s">
        <v>2233</v>
      </c>
      <c r="E42" s="27" t="s">
        <v>2196</v>
      </c>
      <c r="F42" s="27" t="s">
        <v>2229</v>
      </c>
      <c r="G42" s="25"/>
    </row>
    <row r="43" spans="1:7" ht="123.75">
      <c r="A43" s="308"/>
      <c r="B43" s="160">
        <v>4.0999999999999996</v>
      </c>
      <c r="C43" s="149" t="s">
        <v>2232</v>
      </c>
      <c r="D43" s="161">
        <v>42867</v>
      </c>
      <c r="E43" s="169" t="s">
        <v>2235</v>
      </c>
      <c r="F43" s="27" t="s">
        <v>2234</v>
      </c>
      <c r="G43" s="25"/>
    </row>
    <row r="44" spans="1:7" ht="78.75">
      <c r="A44" s="308"/>
      <c r="B44" s="160">
        <v>4.2</v>
      </c>
      <c r="C44" s="149" t="s">
        <v>2232</v>
      </c>
      <c r="D44" s="161">
        <v>42704</v>
      </c>
      <c r="E44" s="169" t="s">
        <v>2431</v>
      </c>
      <c r="F44" s="27" t="s">
        <v>2406</v>
      </c>
      <c r="G44" s="25"/>
    </row>
    <row r="45" spans="1:7" ht="157.5">
      <c r="A45" s="308"/>
      <c r="B45" s="202">
        <v>5</v>
      </c>
      <c r="C45" s="149" t="s">
        <v>2232</v>
      </c>
      <c r="D45" s="161">
        <v>42867</v>
      </c>
      <c r="E45" s="169" t="s">
        <v>12652</v>
      </c>
      <c r="F45" s="27" t="s">
        <v>12374</v>
      </c>
      <c r="G45" s="25"/>
    </row>
    <row r="46" spans="1:7" ht="45">
      <c r="A46" s="308"/>
      <c r="B46" s="160">
        <v>5.01</v>
      </c>
      <c r="C46" s="149" t="s">
        <v>2232</v>
      </c>
      <c r="D46" s="161">
        <v>42907</v>
      </c>
      <c r="E46" s="169" t="s">
        <v>15329</v>
      </c>
      <c r="F46" s="27" t="s">
        <v>12374</v>
      </c>
      <c r="G46" s="25"/>
    </row>
    <row r="47" spans="1:7" ht="67.5">
      <c r="A47" s="308"/>
      <c r="B47" s="160">
        <v>5.0999999999999996</v>
      </c>
      <c r="C47" s="149" t="s">
        <v>2232</v>
      </c>
      <c r="D47" s="161">
        <v>43070</v>
      </c>
      <c r="E47" s="169" t="s">
        <v>12862</v>
      </c>
      <c r="F47" s="27" t="s">
        <v>12863</v>
      </c>
      <c r="G47" s="25"/>
    </row>
    <row r="48" spans="1:7" ht="56.25">
      <c r="A48" s="308"/>
      <c r="B48" s="160">
        <v>5.1100000000000003</v>
      </c>
      <c r="C48" s="149" t="s">
        <v>13097</v>
      </c>
      <c r="D48" s="161">
        <v>43217</v>
      </c>
      <c r="E48" s="169" t="s">
        <v>13199</v>
      </c>
      <c r="F48" s="27" t="s">
        <v>13124</v>
      </c>
      <c r="G48" s="25"/>
    </row>
    <row r="49" spans="1:7" ht="56.25">
      <c r="A49" s="308"/>
      <c r="B49" s="160">
        <v>5.12</v>
      </c>
      <c r="C49" s="149" t="s">
        <v>13097</v>
      </c>
      <c r="D49" s="161">
        <v>43581</v>
      </c>
      <c r="E49" s="169" t="s">
        <v>13199</v>
      </c>
      <c r="F49" s="27" t="s">
        <v>13741</v>
      </c>
      <c r="G49" s="25"/>
    </row>
    <row r="50" spans="1:7" ht="78.75">
      <c r="A50" s="308"/>
      <c r="B50" s="202">
        <v>6</v>
      </c>
      <c r="C50" s="149" t="s">
        <v>13097</v>
      </c>
      <c r="D50" s="161">
        <v>43964</v>
      </c>
      <c r="E50" s="169" t="s">
        <v>13953</v>
      </c>
      <c r="F50" s="27" t="s">
        <v>13744</v>
      </c>
      <c r="G50" s="25"/>
    </row>
    <row r="51" spans="1:7" ht="45">
      <c r="A51" s="308"/>
      <c r="B51" s="160">
        <v>6.01</v>
      </c>
      <c r="C51" s="149" t="s">
        <v>13097</v>
      </c>
      <c r="D51" s="161">
        <v>43970</v>
      </c>
      <c r="E51" s="169" t="s">
        <v>15330</v>
      </c>
      <c r="F51" s="169" t="s">
        <v>13744</v>
      </c>
      <c r="G51" s="25"/>
    </row>
    <row r="52" spans="1:7" ht="45">
      <c r="A52" s="308"/>
      <c r="B52" s="160">
        <v>6.1</v>
      </c>
      <c r="C52" s="149" t="s">
        <v>13097</v>
      </c>
      <c r="D52" s="161">
        <v>44314</v>
      </c>
      <c r="E52" s="169" t="s">
        <v>15323</v>
      </c>
      <c r="F52" s="169" t="s">
        <v>14913</v>
      </c>
      <c r="G52" s="25"/>
    </row>
    <row r="53" spans="1:7" ht="45">
      <c r="A53" s="308"/>
      <c r="B53" s="160">
        <v>6.2</v>
      </c>
      <c r="C53" s="149" t="s">
        <v>13097</v>
      </c>
      <c r="D53" s="161">
        <v>44678</v>
      </c>
      <c r="E53" s="169" t="s">
        <v>15323</v>
      </c>
      <c r="F53" s="169" t="s">
        <v>15322</v>
      </c>
      <c r="G53" s="25"/>
    </row>
    <row r="54" spans="1:7" ht="45">
      <c r="A54" s="308"/>
      <c r="B54" s="160">
        <v>6.21</v>
      </c>
      <c r="C54" s="149" t="s">
        <v>13097</v>
      </c>
      <c r="D54" s="161">
        <v>44687</v>
      </c>
      <c r="E54" s="169" t="s">
        <v>15331</v>
      </c>
      <c r="F54" s="169" t="s">
        <v>15322</v>
      </c>
      <c r="G54" s="25"/>
    </row>
    <row r="55" spans="1:7" ht="45">
      <c r="A55" s="308"/>
      <c r="B55" s="160">
        <v>6.22</v>
      </c>
      <c r="C55" s="149" t="s">
        <v>13097</v>
      </c>
      <c r="D55" s="275">
        <v>44692</v>
      </c>
      <c r="E55" s="169" t="s">
        <v>15330</v>
      </c>
      <c r="F55" s="169" t="s">
        <v>15322</v>
      </c>
      <c r="G55" s="25"/>
    </row>
    <row r="56" spans="1:7" ht="56.25">
      <c r="A56" s="308"/>
      <c r="B56" s="202">
        <v>6.3</v>
      </c>
      <c r="C56" s="149" t="s">
        <v>13097</v>
      </c>
      <c r="D56" s="275">
        <v>45051</v>
      </c>
      <c r="E56" s="169" t="s">
        <v>15590</v>
      </c>
      <c r="F56" s="169" t="s">
        <v>15371</v>
      </c>
      <c r="G56" s="25"/>
    </row>
    <row r="57" spans="1:7" ht="45">
      <c r="A57" s="308"/>
      <c r="B57" s="160">
        <v>6.31</v>
      </c>
      <c r="C57" s="149" t="s">
        <v>13097</v>
      </c>
      <c r="D57" s="275">
        <v>45072</v>
      </c>
      <c r="E57" s="169" t="s">
        <v>15592</v>
      </c>
      <c r="F57" s="169" t="s">
        <v>15371</v>
      </c>
      <c r="G57" s="25"/>
    </row>
    <row r="58" spans="1:7" ht="40.5" customHeight="1">
      <c r="A58" s="308"/>
      <c r="B58" s="202">
        <v>6.4</v>
      </c>
      <c r="C58" s="149" t="s">
        <v>13097</v>
      </c>
      <c r="D58" s="275">
        <v>45408</v>
      </c>
      <c r="E58" s="169" t="s">
        <v>15594</v>
      </c>
      <c r="F58" s="169" t="s">
        <v>15593</v>
      </c>
      <c r="G58" s="25"/>
    </row>
    <row r="59" spans="1:7" ht="32.450000000000003" customHeight="1">
      <c r="A59" s="308"/>
      <c r="B59" s="202">
        <v>6.5</v>
      </c>
      <c r="C59" s="149" t="s">
        <v>13097</v>
      </c>
      <c r="D59" s="275">
        <v>45772</v>
      </c>
      <c r="E59" s="169" t="s">
        <v>15669</v>
      </c>
      <c r="F59" s="169" t="s">
        <v>15720</v>
      </c>
      <c r="G59" s="25"/>
    </row>
    <row r="60" spans="1:7" ht="13.5" thickBot="1">
      <c r="A60" s="309"/>
      <c r="B60" s="310" t="str">
        <f ca="1">OFFSET(L!$C$1,MATCH("General"&amp;"Cpy",L!$A:$A,0)-1,SL,,)</f>
        <v>© 2025 Responsible Minerals Initiative. All rights reserved.</v>
      </c>
      <c r="C60" s="310"/>
      <c r="D60" s="310"/>
      <c r="E60" s="310"/>
      <c r="F60" s="310"/>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60"/>
    <mergeCell ref="B60:F60"/>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6552E34B-0F4B-4003-88BF-534213D4B9D8}"/>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E4C1602-2E71-4162-80C5-039712FEF799}"/>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3" zoomScalePageLayoutView="70" workbookViewId="0">
      <selection activeCell="D22" sqref="D22:E22"/>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35"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57"/>
      <c r="G3" s="357"/>
      <c r="H3" s="357"/>
      <c r="I3" s="152"/>
      <c r="J3" s="138" t="s">
        <v>15733</v>
      </c>
      <c r="K3" s="36"/>
      <c r="L3" s="100"/>
      <c r="P3" s="45">
        <f>MATCH($D$3,LN,0)</f>
        <v>1</v>
      </c>
    </row>
    <row r="4" spans="1:34" ht="15.75">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47" t="s">
        <v>15817</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59" t="s">
        <v>481</v>
      </c>
      <c r="E9" s="360"/>
      <c r="F9" s="360"/>
      <c r="G9" s="36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63" t="str">
        <f ca="1">OFFSET(L!$C$1,MATCH("Declaration"&amp;ADDRESS(ROW(),COLUMN(),4)&amp;LEFT($D$9,1),L!$A:$A,0)-1,SL,,)</f>
        <v>Description of Scope:</v>
      </c>
      <c r="C10" s="122"/>
      <c r="D10" s="354"/>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5.75">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15818</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15827</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65" t="s">
        <v>15828</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15829</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83" t="s">
        <v>15827</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15830</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65" t="s">
        <v>15828</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23" t="s">
        <v>15829</v>
      </c>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28">
        <v>45833</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 xml:space="preserve">Tantalum  </v>
      </c>
      <c r="C26" s="35"/>
      <c r="D26" s="326" t="s">
        <v>476</v>
      </c>
      <c r="E26" s="327"/>
      <c r="F26" s="12"/>
      <c r="G26" s="334"/>
      <c r="H26" s="335"/>
      <c r="I26" s="335"/>
      <c r="J26" s="336"/>
      <c r="K26" s="36"/>
      <c r="L26" s="116"/>
      <c r="P26" s="45" t="str">
        <f>IF(D$26="No","","(*)")</f>
        <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34"/>
      <c r="H27" s="335"/>
      <c r="I27" s="335"/>
      <c r="J27" s="336"/>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 xml:space="preserve">Gold  </v>
      </c>
      <c r="C28" s="35"/>
      <c r="D28" s="326" t="s">
        <v>476</v>
      </c>
      <c r="E28" s="327"/>
      <c r="F28" s="12"/>
      <c r="G28" s="334"/>
      <c r="H28" s="335"/>
      <c r="I28" s="335"/>
      <c r="J28" s="336"/>
      <c r="K28" s="36"/>
      <c r="L28" s="116"/>
      <c r="P28" s="45" t="str">
        <f>IF(D$28="No","","(*)")</f>
        <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 xml:space="preserve">Tungsten  </v>
      </c>
      <c r="C29" s="35"/>
      <c r="D29" s="326" t="s">
        <v>476</v>
      </c>
      <c r="E29" s="327"/>
      <c r="F29" s="12"/>
      <c r="G29" s="334"/>
      <c r="H29" s="335"/>
      <c r="I29" s="335"/>
      <c r="J29" s="336"/>
      <c r="K29" s="36"/>
      <c r="L29" s="116"/>
      <c r="P29" s="45" t="str">
        <f>IF(D$29="No","","(*)")</f>
        <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3</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 xml:space="preserve">Tantalum  </v>
      </c>
      <c r="C32" s="10"/>
      <c r="D32" s="332"/>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34" t="s">
        <v>15819</v>
      </c>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 xml:space="preserve">Gold  </v>
      </c>
      <c r="C34" s="10"/>
      <c r="D34" s="326"/>
      <c r="E34" s="327"/>
      <c r="F34" s="47"/>
      <c r="G34" s="334"/>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 xml:space="preserve">Tungsten  </v>
      </c>
      <c r="C35" s="10"/>
      <c r="D35" s="326"/>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1209</v>
      </c>
      <c r="P37" s="45">
        <f>COUNTIF(D$26:D$29,"No")+COUNTIF(D$32:D$35,"No")</f>
        <v>3</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 xml:space="preserve">Tantalum  </v>
      </c>
      <c r="C38" s="10"/>
      <c r="D38" s="326"/>
      <c r="E38" s="327"/>
      <c r="F38" s="47"/>
      <c r="G38" s="334"/>
      <c r="H38" s="335"/>
      <c r="I38" s="335"/>
      <c r="J38" s="336"/>
      <c r="K38" s="36"/>
      <c r="L38" s="116"/>
      <c r="P38" s="45" t="str">
        <f>IF((OR(D$26="No",D$32="No")),"","(*)")</f>
        <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476</v>
      </c>
      <c r="E39" s="327"/>
      <c r="F39" s="47"/>
      <c r="G39" s="334"/>
      <c r="H39" s="335"/>
      <c r="I39" s="335"/>
      <c r="J39" s="336"/>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 xml:space="preserve">Gold  </v>
      </c>
      <c r="C40" s="10"/>
      <c r="D40" s="326"/>
      <c r="E40" s="327"/>
      <c r="F40" s="47"/>
      <c r="G40" s="334"/>
      <c r="H40" s="335"/>
      <c r="I40" s="335"/>
      <c r="J40" s="336"/>
      <c r="K40" s="36"/>
      <c r="L40" s="116"/>
      <c r="P40" s="45" t="str">
        <f>IF((OR(D$28="No",D$34="No")),"","(*)")</f>
        <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 xml:space="preserve">Tungsten  </v>
      </c>
      <c r="C41" s="10"/>
      <c r="D41" s="326"/>
      <c r="E41" s="327"/>
      <c r="F41" s="47"/>
      <c r="G41" s="334"/>
      <c r="H41" s="335"/>
      <c r="I41" s="335"/>
      <c r="J41" s="336"/>
      <c r="K41" s="36"/>
      <c r="L41" s="116"/>
      <c r="P41" s="45" t="str">
        <f>IF((OR(D$29="No",D$35="No")),"","(*)")</f>
        <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3</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26"/>
      <c r="E44" s="327"/>
      <c r="F44" s="47"/>
      <c r="G44" s="334"/>
      <c r="H44" s="335"/>
      <c r="I44" s="335"/>
      <c r="J44" s="336"/>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476</v>
      </c>
      <c r="E45" s="327"/>
      <c r="F45" s="47"/>
      <c r="G45" s="334"/>
      <c r="H45" s="335"/>
      <c r="I45" s="335"/>
      <c r="J45" s="336"/>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 xml:space="preserve">Gold  </v>
      </c>
      <c r="C46" s="10"/>
      <c r="D46" s="326"/>
      <c r="E46" s="327"/>
      <c r="F46" s="47"/>
      <c r="G46" s="334"/>
      <c r="H46" s="335"/>
      <c r="I46" s="335"/>
      <c r="J46" s="336"/>
      <c r="K46" s="36"/>
      <c r="L46" s="111"/>
      <c r="P46" s="45" t="str">
        <f>IF((OR(D$28="No",D$34="No")),"","(*)")</f>
        <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26"/>
      <c r="E47" s="327"/>
      <c r="F47" s="47"/>
      <c r="G47" s="334"/>
      <c r="H47" s="335"/>
      <c r="I47" s="335"/>
      <c r="J47" s="336"/>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 xml:space="preserve">Tantalum  </v>
      </c>
      <c r="C50" s="10"/>
      <c r="D50" s="326"/>
      <c r="E50" s="327"/>
      <c r="F50" s="47"/>
      <c r="G50" s="334"/>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476</v>
      </c>
      <c r="E51" s="327"/>
      <c r="F51" s="47"/>
      <c r="G51" s="334"/>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 xml:space="preserve">Gold  </v>
      </c>
      <c r="C52" s="10"/>
      <c r="D52" s="326"/>
      <c r="E52" s="327"/>
      <c r="F52" s="47"/>
      <c r="G52" s="334"/>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 xml:space="preserve">Tungsten  </v>
      </c>
      <c r="C53" s="10"/>
      <c r="D53" s="326"/>
      <c r="E53" s="327"/>
      <c r="F53" s="47"/>
      <c r="G53" s="334"/>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 xml:space="preserve">Tantalum  </v>
      </c>
      <c r="C56" s="35"/>
      <c r="D56" s="368"/>
      <c r="E56" s="369"/>
      <c r="F56" s="47"/>
      <c r="G56" s="334"/>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68" t="s">
        <v>15820</v>
      </c>
      <c r="E57" s="369"/>
      <c r="F57" s="47"/>
      <c r="G57" s="334"/>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 xml:space="preserve">Gold  </v>
      </c>
      <c r="C58" s="35"/>
      <c r="D58" s="368"/>
      <c r="E58" s="369"/>
      <c r="F58" s="47"/>
      <c r="G58" s="334"/>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 xml:space="preserve">Tungsten  </v>
      </c>
      <c r="C59" s="35"/>
      <c r="D59" s="368"/>
      <c r="E59" s="369"/>
      <c r="F59" s="47"/>
      <c r="G59" s="334"/>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 xml:space="preserve">Tantalum  </v>
      </c>
      <c r="C62" s="10"/>
      <c r="D62" s="332"/>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475</v>
      </c>
      <c r="E63" s="327"/>
      <c r="F63" s="47"/>
      <c r="G63" s="334"/>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 xml:space="preserve">Gold  </v>
      </c>
      <c r="C64" s="10"/>
      <c r="D64" s="326"/>
      <c r="E64" s="327"/>
      <c r="F64" s="47"/>
      <c r="G64" s="334"/>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 xml:space="preserve">Tungsten  </v>
      </c>
      <c r="C65" s="10"/>
      <c r="D65" s="326"/>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 xml:space="preserve">Tantalum  </v>
      </c>
      <c r="C68" s="35"/>
      <c r="D68" s="326"/>
      <c r="E68" s="327"/>
      <c r="F68" s="48"/>
      <c r="G68" s="334"/>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475</v>
      </c>
      <c r="E69" s="327"/>
      <c r="F69" s="48"/>
      <c r="G69" s="334"/>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 xml:space="preserve">Gold  </v>
      </c>
      <c r="C70" s="35"/>
      <c r="D70" s="326"/>
      <c r="E70" s="327"/>
      <c r="F70" s="48"/>
      <c r="G70" s="334"/>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 xml:space="preserve">Tungsten  </v>
      </c>
      <c r="C71" s="49"/>
      <c r="D71" s="326"/>
      <c r="E71" s="327"/>
      <c r="F71" s="50"/>
      <c r="G71" s="334"/>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34"/>
      <c r="H75" s="335"/>
      <c r="I75" s="335"/>
      <c r="J75" s="336"/>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476</v>
      </c>
      <c r="E77" s="327"/>
      <c r="F77" s="57"/>
      <c r="G77" s="338"/>
      <c r="H77" s="339"/>
      <c r="I77" s="339"/>
      <c r="J77" s="340"/>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475</v>
      </c>
      <c r="E79" s="327"/>
      <c r="F79" s="57"/>
      <c r="G79" s="334"/>
      <c r="H79" s="335"/>
      <c r="I79" s="335"/>
      <c r="J79" s="336"/>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34"/>
      <c r="H81" s="335"/>
      <c r="I81" s="335"/>
      <c r="J81" s="336"/>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34"/>
      <c r="H83" s="335"/>
      <c r="I83" s="335"/>
      <c r="J83" s="336"/>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475</v>
      </c>
      <c r="E85" s="380"/>
      <c r="F85" s="57"/>
      <c r="G85" s="334"/>
      <c r="H85" s="335"/>
      <c r="I85" s="335"/>
      <c r="J85" s="336"/>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34"/>
      <c r="H87" s="335"/>
      <c r="I87" s="335"/>
      <c r="J87" s="336"/>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34"/>
      <c r="H89" s="335"/>
      <c r="I89" s="335"/>
      <c r="J89" s="336"/>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5.75"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
      </c>
      <c r="E96" s="282" t="str">
        <f>IF(AND(OR($D$26="Yes",$D$26=""),OR($D$32="Yes",$D$32="")),"100%","")</f>
        <v/>
      </c>
      <c r="G96" s="282" t="str">
        <f>IF(OR($D$26="Yes",$D$26=""),"Yes","")</f>
        <v/>
      </c>
    </row>
    <row r="97" spans="2:7" ht="13.5" hidden="1" customHeight="1">
      <c r="B97" s="56" t="s">
        <v>476</v>
      </c>
      <c r="D97" s="282" t="str">
        <f>IF(AND(OR($D$26="Yes",$D$26=""),OR($D$32="Yes",$D$32="")),"No","")</f>
        <v/>
      </c>
      <c r="E97" s="282" t="str">
        <f>IF(AND(OR($D$26="Yes",$D$26=""),OR($D$32="Yes",$D$32="")),"Greater than 90%","")</f>
        <v/>
      </c>
      <c r="G97" s="282" t="str">
        <f>IF(OR($D$26="Yes",$D$26=""),"No","")</f>
        <v/>
      </c>
    </row>
    <row r="98" spans="2:7" ht="15.75" hidden="1">
      <c r="B98" s="56" t="s">
        <v>477</v>
      </c>
      <c r="D98" s="282" t="str">
        <f>IF(AND(OR($D$26="Yes",$D$26=""),OR($D$32="Yes",$D$32="")),"Unknown","")</f>
        <v/>
      </c>
      <c r="E98" s="282" t="str">
        <f>IF(AND(OR($D$26="Yes",$D$26=""),OR($D$32="Yes",$D$32="")),"Greater than 75%","")</f>
        <v/>
      </c>
      <c r="G98" s="282" t="str">
        <f>IF(OR($D$27="Yes",$D$27=""),"Yes","")</f>
        <v>Yes</v>
      </c>
    </row>
    <row r="99" spans="2:7" ht="15.75" hidden="1">
      <c r="B99" s="188">
        <v>1</v>
      </c>
      <c r="D99" s="282" t="str">
        <f>IF(AND(OR($D$27="Yes",$D$27=""),OR($D$33="Yes",$D$33="")),"Yes","")</f>
        <v>Yes</v>
      </c>
      <c r="E99" s="282" t="str">
        <f>IF(AND(OR($D$26="Yes",$D$26=""),OR($D$32="Yes",$D$32="")),"Greater than 50%","")</f>
        <v/>
      </c>
      <c r="G99" s="282" t="str">
        <f>IF(OR($D$27="Yes",$D$27=""),"No","")</f>
        <v>No</v>
      </c>
    </row>
    <row r="100" spans="2:7" ht="15.75" hidden="1">
      <c r="B100" s="236" t="s">
        <v>2432</v>
      </c>
      <c r="D100" s="282" t="str">
        <f>IF(AND(OR($D$27="Yes",$D$27=""),OR($D$33="Yes",$D$33="")),"No","")</f>
        <v>No</v>
      </c>
      <c r="E100" s="282" t="str">
        <f>IF(AND(OR($D$26="Yes",$D$26=""),OR($D$32="Yes",$D$32="")),"50% or less","")</f>
        <v/>
      </c>
      <c r="G100" s="282" t="str">
        <f>IF(OR($D$28="Yes",$D$28=""),"Yes","")</f>
        <v/>
      </c>
    </row>
    <row r="101" spans="2:7" ht="15.75" hidden="1">
      <c r="B101" s="236" t="s">
        <v>2433</v>
      </c>
      <c r="D101" s="282" t="str">
        <f>IF(AND(OR($D$27="Yes",$D$27=""),OR($D$33="Yes",$D$33="")),"Unknown","")</f>
        <v>Unknown</v>
      </c>
      <c r="E101" s="282" t="str">
        <f>IF(AND(OR($D$26="Yes",$D$26=""),OR($D$32="Yes",$D$32="")),"None","")</f>
        <v/>
      </c>
      <c r="G101" s="282" t="str">
        <f>IF(OR($D$28="Yes",$D$28=""),"No","")</f>
        <v/>
      </c>
    </row>
    <row r="102" spans="2:7" ht="15.75" hidden="1">
      <c r="B102" s="236" t="s">
        <v>2434</v>
      </c>
      <c r="D102" s="282" t="str">
        <f>IF(AND(OR($D$28="Yes",$D$28=""),OR($D$34="Yes",$D$34="")),"Yes","")</f>
        <v/>
      </c>
      <c r="E102" s="282" t="str">
        <f>IF(AND(OR($D$27="Yes",$D$27=""),OR($D$33="Yes",$D$33="")),"100%","")</f>
        <v>100%</v>
      </c>
      <c r="G102" s="282" t="str">
        <f>IF(OR($D$29="Yes",$D$29=""),"Yes","")</f>
        <v/>
      </c>
    </row>
    <row r="103" spans="2:7" ht="15.75" hidden="1">
      <c r="B103" s="236" t="s">
        <v>2435</v>
      </c>
      <c r="D103" s="282" t="str">
        <f>IF(AND(OR($D$28="Yes",$D$28=""),OR($D$34="Yes",$D$34="")),"No","")</f>
        <v/>
      </c>
      <c r="E103" s="282" t="str">
        <f>IF(AND(OR($D$27="Yes",$D$27=""),OR($D$33="Yes",$D$33="")),"Greater than 90%","")</f>
        <v>Greater than 90%</v>
      </c>
      <c r="G103" s="282" t="str">
        <f>IF(OR($D$29="Yes",$D$29=""),"No","")</f>
        <v/>
      </c>
    </row>
    <row r="104" spans="2:7" ht="15.75" hidden="1">
      <c r="B104" s="236" t="s">
        <v>478</v>
      </c>
      <c r="D104" s="282" t="str">
        <f>IF(AND(OR($D$28="Yes",$D$28=""),OR($D$34="Yes",$D$34="")),"Unknown","")</f>
        <v/>
      </c>
      <c r="E104" s="282" t="str">
        <f>IF(AND(OR($D$27="Yes",$D$27=""),OR($D$33="Yes",$D$33="")),"Greater than 75%","")</f>
        <v>Greater than 75%</v>
      </c>
    </row>
    <row r="105" spans="2:7" ht="15.75" hidden="1">
      <c r="B105" s="236" t="s">
        <v>14853</v>
      </c>
      <c r="D105" s="282" t="str">
        <f>IF(AND(OR($D$29="Yes",$D$29=""),OR($D$35="Yes",$D$35="")),"Yes","")</f>
        <v/>
      </c>
      <c r="E105" s="282" t="str">
        <f>IF(AND(OR($D$27="Yes",$D$27=""),OR($D$33="Yes",$D$33="")),"Greater than 50%","")</f>
        <v>Greater than 50%</v>
      </c>
    </row>
    <row r="106" spans="2:7" ht="15.75" hidden="1">
      <c r="B106" s="236" t="s">
        <v>12341</v>
      </c>
      <c r="D106" s="282" t="str">
        <f>IF(AND(OR($D$29="Yes",$D$29=""),OR($D$35="Yes",$D$35="")),"No","")</f>
        <v/>
      </c>
      <c r="E106" s="282" t="str">
        <f>IF(AND(OR($D$27="Yes",$D$27=""),OR($D$33="Yes",$D$33="")),"50% or less","")</f>
        <v>50% or less</v>
      </c>
    </row>
    <row r="107" spans="2:7" ht="15.75" hidden="1">
      <c r="B107" s="236" t="s">
        <v>476</v>
      </c>
      <c r="D107" s="282" t="str">
        <f>IF(AND(OR($D$29="Yes",$D$29=""),OR($D$35="Yes",$D$35="")),"Unknown","")</f>
        <v/>
      </c>
      <c r="E107" s="282" t="str">
        <f>IF(AND(OR($D$27="Yes",$D$27=""),OR($D$33="Yes",$D$33="")),"None","")</f>
        <v>None</v>
      </c>
    </row>
    <row r="108" spans="2:7" ht="15.75" hidden="1">
      <c r="B108" s="236" t="s">
        <v>13880</v>
      </c>
      <c r="E108" s="282" t="str">
        <f>IF(AND(OR($D$28="Yes",$D$28=""),OR($D$34="Yes",$D$34="")),"100%","")</f>
        <v/>
      </c>
    </row>
    <row r="109" spans="2:7" ht="15.75" hidden="1">
      <c r="B109" s="236" t="s">
        <v>13882</v>
      </c>
      <c r="E109" s="282" t="str">
        <f>IF(AND(OR($D$28="Yes",$D$28=""),OR($D$34="Yes",$D$34="")),"Greater than 90%","")</f>
        <v/>
      </c>
    </row>
    <row r="110" spans="2:7" ht="15.75" hidden="1">
      <c r="B110" s="236" t="s">
        <v>13883</v>
      </c>
      <c r="E110" s="282" t="str">
        <f>IF(AND(OR($D$28="Yes",$D$28=""),OR($D$34="Yes",$D$34="")),"Greater than 75%","")</f>
        <v/>
      </c>
    </row>
    <row r="111" spans="2:7" ht="15.75" hidden="1">
      <c r="B111" s="236" t="s">
        <v>476</v>
      </c>
      <c r="E111" s="282" t="str">
        <f>IF(AND(OR($D$28="Yes",$D$28=""),OR($D$34="Yes",$D$34="")),"Greater than 50%","")</f>
        <v/>
      </c>
    </row>
    <row r="112" spans="2:7" ht="15" hidden="1" customHeight="1">
      <c r="E112" s="282" t="str">
        <f>IF(AND(OR($D$28="Yes",$D$28=""),OR($D$34="Yes",$D$34="")),"50% or less","")</f>
        <v/>
      </c>
    </row>
    <row r="113" spans="5:5" ht="15" hidden="1" customHeight="1">
      <c r="E113" s="282" t="str">
        <f>IF(AND(OR($D$28="Yes",$D$28=""),OR($D$34="Yes",$D$34="")),"None","")</f>
        <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10073CD5-3C8E-41C6-B5F3-5FFE591B02DC}"/>
    <hyperlink ref="D20" r:id="rId4" xr:uid="{FF452AEF-11C2-412E-A1C7-9A62747F3167}"/>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B5" sqref="B5:J17"/>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38.25">
      <c r="A5" s="262"/>
      <c r="B5" s="182" t="s">
        <v>1099</v>
      </c>
      <c r="C5" s="186" t="s">
        <v>15821</v>
      </c>
      <c r="D5" s="230"/>
      <c r="E5" s="182" t="s">
        <v>2382</v>
      </c>
      <c r="F5" s="182" t="s">
        <v>745</v>
      </c>
      <c r="G5" s="182" t="s">
        <v>13177</v>
      </c>
      <c r="H5" s="183" t="s">
        <v>15822</v>
      </c>
      <c r="I5" s="184" t="s">
        <v>1728</v>
      </c>
      <c r="J5" s="184" t="s">
        <v>1728</v>
      </c>
      <c r="K5" s="224"/>
      <c r="L5" s="224"/>
      <c r="M5" s="224"/>
      <c r="N5" s="224"/>
      <c r="O5" s="224"/>
      <c r="P5" s="185"/>
      <c r="Q5" s="225"/>
      <c r="R5" s="182" t="str">
        <f ca="1">IF(ISERROR($V5),"",OFFSET('Smelter Look-up'!$C$4,$V5-4,0)&amp;"")</f>
        <v>EM Vinto</v>
      </c>
      <c r="S5" s="181" t="str">
        <f ca="1">IF(B5="","",IF(ISERROR(MATCH($E5,CL,0)),"Unknown",INDIRECT("'C'!$A$"&amp;MATCH($E5,CL,0)+1)))</f>
        <v>BO</v>
      </c>
      <c r="T5" s="181" t="str">
        <f ca="1">IF(B5="","",IF(ISERROR(MATCH($J5,SorP!$B$1:$B$6226,0)),"",INDIRECT("'SorP'!$A$"&amp;MATCH($S5&amp;$J5,SorP!C:C,0))))</f>
        <v>BO-O</v>
      </c>
      <c r="U5" s="201"/>
      <c r="V5" s="226">
        <f>IF(C5="",NA(),IF(OR(C5="Smelter not listed",C5="Smelter not yet identified"),MATCH($B5&amp;$D5,'Smelter Look-up'!$J:$J,0),MATCH($B5&amp;$C5,'Smelter Look-up'!$J:$J,0)))</f>
        <v>428</v>
      </c>
      <c r="X5" s="227">
        <f t="shared" ref="X5" si="0">IF(AND(C5="Smelter not listed",OR(LEN(D5)=0,LEN(E5)=0)),1,0)</f>
        <v>0</v>
      </c>
      <c r="AB5" s="228" t="str">
        <f t="shared" ref="AB5" si="1">B5&amp;C5</f>
        <v>TinEm Vinto</v>
      </c>
    </row>
    <row r="6" spans="1:34" s="227" customFormat="1" ht="25.5">
      <c r="A6" s="262"/>
      <c r="B6" s="182" t="s">
        <v>1099</v>
      </c>
      <c r="C6" s="186" t="s">
        <v>1000</v>
      </c>
      <c r="D6" s="230"/>
      <c r="E6" s="182" t="s">
        <v>859</v>
      </c>
      <c r="F6" s="182" t="s">
        <v>763</v>
      </c>
      <c r="G6" s="182" t="s">
        <v>13177</v>
      </c>
      <c r="H6" s="183" t="s">
        <v>15823</v>
      </c>
      <c r="I6" s="184" t="s">
        <v>1752</v>
      </c>
      <c r="J6" s="184" t="s">
        <v>1753</v>
      </c>
      <c r="K6" s="224"/>
      <c r="L6" s="224"/>
      <c r="M6" s="224"/>
      <c r="N6" s="224"/>
      <c r="O6" s="224"/>
      <c r="P6" s="185"/>
      <c r="Q6" s="225"/>
      <c r="R6" s="182" t="str">
        <f ca="1">IF(ISERROR($V6),"",OFFSET('Smelter Look-up'!$C$4,$V6-4,0)&amp;"")</f>
        <v>Thaisarco</v>
      </c>
      <c r="S6" s="181" t="str">
        <f t="shared" ref="S6:S37" ca="1" si="2">IF(B6="","",IF(ISERROR(MATCH($E6,CL,0)),"Unknown",INDIRECT("'C'!$A$"&amp;MATCH($E6,CL,0)+1)))</f>
        <v>TH</v>
      </c>
      <c r="T6" s="181" t="str">
        <f ca="1">IF(B6="","",IF(ISERROR(MATCH($J6,SorP!$B$1:$B$6226,0)),"",INDIRECT("'SorP'!$A$"&amp;MATCH($S6&amp;$J6,SorP!C:C,0))))</f>
        <v>TH-83</v>
      </c>
      <c r="U6" s="201"/>
      <c r="V6" s="226">
        <f>IF(C6="",NA(),IF(OR(C6="Smelter not listed",C6="Smelter not yet identified"),MATCH($B6&amp;$D6,'Smelter Look-up'!$J:$J,0),MATCH($B6&amp;$C6,'Smelter Look-up'!$J:$J,0)))</f>
        <v>521</v>
      </c>
      <c r="X6" s="227">
        <f t="shared" ref="X6:X37" si="3">IF(AND(C6="Smelter not listed",OR(LEN(D6)=0,LEN(E6)=0)),1,0)</f>
        <v>0</v>
      </c>
      <c r="AB6" s="228" t="str">
        <f t="shared" ref="AB6:AB37" si="4">B6&amp;C6</f>
        <v>TinThaisarco</v>
      </c>
    </row>
    <row r="7" spans="1:34" s="227" customFormat="1" ht="76.5">
      <c r="A7" s="262"/>
      <c r="B7" s="182" t="s">
        <v>1099</v>
      </c>
      <c r="C7" s="186" t="s">
        <v>793</v>
      </c>
      <c r="D7" s="230"/>
      <c r="E7" s="182" t="s">
        <v>1084</v>
      </c>
      <c r="F7" s="182" t="s">
        <v>752</v>
      </c>
      <c r="G7" s="182" t="s">
        <v>13177</v>
      </c>
      <c r="H7" s="183" t="s">
        <v>15824</v>
      </c>
      <c r="I7" s="184" t="s">
        <v>1739</v>
      </c>
      <c r="J7" s="184" t="s">
        <v>8635</v>
      </c>
      <c r="K7" s="224"/>
      <c r="L7" s="224"/>
      <c r="M7" s="224"/>
      <c r="N7" s="224"/>
      <c r="O7" s="224"/>
      <c r="P7" s="185"/>
      <c r="Q7" s="225"/>
      <c r="R7" s="182" t="str">
        <f ca="1">IF(ISERROR($V7),"",OFFSET('Smelter Look-up'!$C$4,$V7-4,0)&amp;"")</f>
        <v>Malaysia Smelting Corporation (MSC)</v>
      </c>
      <c r="S7" s="181" t="str">
        <f t="shared" ca="1" si="2"/>
        <v>MY</v>
      </c>
      <c r="T7" s="181" t="str">
        <f ca="1">IF(B7="","",IF(ISERROR(MATCH($J7,SorP!$B$1:$B$6226,0)),"",INDIRECT("'SorP'!$A$"&amp;MATCH($S7&amp;$J7,SorP!C:C,0))))</f>
        <v>MY-07</v>
      </c>
      <c r="U7" s="201"/>
      <c r="V7" s="226">
        <f>IF(C7="",NA(),IF(OR(C7="Smelter not listed",C7="Smelter not yet identified"),MATCH($B7&amp;$D7,'Smelter Look-up'!$J:$J,0),MATCH($B7&amp;$C7,'Smelter Look-up'!$J:$J,0)))</f>
        <v>468</v>
      </c>
      <c r="X7" s="227">
        <f t="shared" si="3"/>
        <v>0</v>
      </c>
      <c r="AB7" s="228" t="str">
        <f t="shared" si="4"/>
        <v>TinMalaysia Smelting Corporation (MSC)</v>
      </c>
    </row>
    <row r="8" spans="1:34" s="227" customFormat="1" ht="25.5">
      <c r="A8" s="262"/>
      <c r="B8" s="182" t="s">
        <v>1099</v>
      </c>
      <c r="C8" s="186" t="s">
        <v>813</v>
      </c>
      <c r="D8" s="230"/>
      <c r="E8" s="182" t="s">
        <v>2384</v>
      </c>
      <c r="F8" s="182" t="s">
        <v>744</v>
      </c>
      <c r="G8" s="182" t="s">
        <v>13177</v>
      </c>
      <c r="H8" s="183"/>
      <c r="I8" s="184" t="s">
        <v>1719</v>
      </c>
      <c r="J8" s="184" t="s">
        <v>1699</v>
      </c>
      <c r="K8" s="224"/>
      <c r="L8" s="224"/>
      <c r="M8" s="224"/>
      <c r="N8" s="224"/>
      <c r="O8" s="224"/>
      <c r="P8" s="185"/>
      <c r="Q8" s="225"/>
      <c r="R8" s="182" t="str">
        <f ca="1">IF(ISERROR($V8),"",OFFSET('Smelter Look-up'!$C$4,$V8-4,0)&amp;"")</f>
        <v>Alpha Assembly Solutions Inc</v>
      </c>
      <c r="S8" s="181" t="str">
        <f t="shared" ca="1" si="2"/>
        <v>US</v>
      </c>
      <c r="T8" s="181" t="str">
        <f ca="1">IF(B8="","",IF(ISERROR(MATCH($J8,SorP!$B$1:$B$6226,0)),"",INDIRECT("'SorP'!$A$"&amp;MATCH($S8&amp;$J8,SorP!C:C,0))))</f>
        <v>US-PA</v>
      </c>
      <c r="U8" s="201"/>
      <c r="V8" s="226">
        <f>IF(C8="",NA(),IF(OR(C8="Smelter not listed",C8="Smelter not yet identified"),MATCH($B8&amp;$D8,'Smelter Look-up'!$J:$J,0),MATCH($B8&amp;$C8,'Smelter Look-up'!$J:$J,0)))</f>
        <v>414</v>
      </c>
      <c r="X8" s="227">
        <f t="shared" si="3"/>
        <v>0</v>
      </c>
      <c r="AB8" s="228" t="str">
        <f t="shared" si="4"/>
        <v>TinCookson</v>
      </c>
    </row>
    <row r="9" spans="1:34" s="227" customFormat="1" ht="51">
      <c r="A9" s="262"/>
      <c r="B9" s="182" t="s">
        <v>1099</v>
      </c>
      <c r="C9" s="186" t="s">
        <v>610</v>
      </c>
      <c r="D9" s="230"/>
      <c r="E9" s="182" t="s">
        <v>1074</v>
      </c>
      <c r="F9" s="182" t="s">
        <v>759</v>
      </c>
      <c r="G9" s="182" t="s">
        <v>13177</v>
      </c>
      <c r="H9" s="183" t="s">
        <v>15825</v>
      </c>
      <c r="I9" s="184" t="s">
        <v>1726</v>
      </c>
      <c r="J9" s="184" t="s">
        <v>12799</v>
      </c>
      <c r="K9" s="224"/>
      <c r="L9" s="224"/>
      <c r="M9" s="224"/>
      <c r="N9" s="224"/>
      <c r="O9" s="224"/>
      <c r="P9" s="185"/>
      <c r="Q9" s="225"/>
      <c r="R9" s="182" t="str">
        <f ca="1">IF(ISERROR($V9),"",OFFSET('Smelter Look-up'!$C$4,$V9-4,0)&amp;"")</f>
        <v>PT Mitra Stania Prima</v>
      </c>
      <c r="S9" s="181" t="str">
        <f t="shared" ca="1" si="2"/>
        <v>ID</v>
      </c>
      <c r="T9" s="181" t="str">
        <f ca="1">IF(B9="","",IF(ISERROR(MATCH($J9,SorP!$B$1:$B$6226,0)),"",INDIRECT("'SorP'!$A$"&amp;MATCH($S9&amp;$J9,SorP!C:C,0))))</f>
        <v>ID-BB</v>
      </c>
      <c r="U9" s="201"/>
      <c r="V9" s="226">
        <f>IF(C9="",NA(),IF(OR(C9="Smelter not listed",C9="Smelter not yet identified"),MATCH($B9&amp;$D9,'Smelter Look-up'!$J:$J,0),MATCH($B9&amp;$C9,'Smelter Look-up'!$J:$J,0)))</f>
        <v>502</v>
      </c>
      <c r="X9" s="227">
        <f t="shared" si="3"/>
        <v>0</v>
      </c>
      <c r="AB9" s="228" t="str">
        <f t="shared" si="4"/>
        <v>TinPT Mitra Stania Prima</v>
      </c>
    </row>
    <row r="10" spans="1:34" s="227" customFormat="1" ht="51">
      <c r="A10" s="262"/>
      <c r="B10" s="182" t="s">
        <v>1099</v>
      </c>
      <c r="C10" s="186" t="s">
        <v>12875</v>
      </c>
      <c r="D10" s="230"/>
      <c r="E10" s="182" t="s">
        <v>1065</v>
      </c>
      <c r="F10" s="182" t="s">
        <v>753</v>
      </c>
      <c r="G10" s="182" t="s">
        <v>13177</v>
      </c>
      <c r="H10" s="183">
        <v>0</v>
      </c>
      <c r="I10" s="184" t="s">
        <v>15826</v>
      </c>
      <c r="J10" s="184" t="s">
        <v>1640</v>
      </c>
      <c r="K10" s="224"/>
      <c r="L10" s="224"/>
      <c r="M10" s="224"/>
      <c r="N10" s="224"/>
      <c r="O10" s="224"/>
      <c r="P10" s="185"/>
      <c r="Q10" s="225"/>
      <c r="R10" s="182" t="str">
        <f ca="1">IF(ISERROR($V10),"",OFFSET('Smelter Look-up'!$C$4,$V10-4,0)&amp;"")</f>
        <v>Mineracao Taboca S.A.</v>
      </c>
      <c r="S10" s="181" t="str">
        <f t="shared" ca="1" si="2"/>
        <v>BR</v>
      </c>
      <c r="T10" s="181" t="str">
        <f ca="1">IF(B10="","",IF(ISERROR(MATCH($J10,SorP!$B$1:$B$6226,0)),"",INDIRECT("'SorP'!$A$"&amp;MATCH($S10&amp;$J10,SorP!C:C,0))))</f>
        <v>BR-SP</v>
      </c>
      <c r="U10" s="201"/>
      <c r="V10" s="226">
        <f>IF(C10="",NA(),IF(OR(C10="Smelter not listed",C10="Smelter not yet identified"),MATCH($B10&amp;$D10,'Smelter Look-up'!$J:$J,0),MATCH($B10&amp;$C10,'Smelter Look-up'!$J:$J,0)))</f>
        <v>478</v>
      </c>
      <c r="X10" s="227">
        <f t="shared" si="3"/>
        <v>0</v>
      </c>
      <c r="AB10" s="228" t="str">
        <f t="shared" si="4"/>
        <v>TinMineracao Taboca SA</v>
      </c>
    </row>
    <row r="11" spans="1:34" s="227" customFormat="1" ht="76.5">
      <c r="A11" s="262"/>
      <c r="B11" s="182" t="s">
        <v>1099</v>
      </c>
      <c r="C11" s="186" t="s">
        <v>793</v>
      </c>
      <c r="D11" s="230"/>
      <c r="E11" s="182" t="s">
        <v>1084</v>
      </c>
      <c r="F11" s="182" t="s">
        <v>752</v>
      </c>
      <c r="G11" s="182" t="s">
        <v>13177</v>
      </c>
      <c r="H11" s="183">
        <v>0</v>
      </c>
      <c r="I11" s="184" t="s">
        <v>1739</v>
      </c>
      <c r="J11" s="184" t="s">
        <v>8635</v>
      </c>
      <c r="K11" s="224"/>
      <c r="L11" s="224"/>
      <c r="M11" s="224"/>
      <c r="N11" s="224"/>
      <c r="O11" s="224"/>
      <c r="P11" s="185"/>
      <c r="Q11" s="225"/>
      <c r="R11" s="182" t="str">
        <f ca="1">IF(ISERROR($V11),"",OFFSET('Smelter Look-up'!$C$4,$V11-4,0)&amp;"")</f>
        <v>Malaysia Smelting Corporation (MSC)</v>
      </c>
      <c r="S11" s="181" t="str">
        <f t="shared" ca="1" si="2"/>
        <v>MY</v>
      </c>
      <c r="T11" s="181" t="str">
        <f ca="1">IF(B11="","",IF(ISERROR(MATCH($J11,SorP!$B$1:$B$6226,0)),"",INDIRECT("'SorP'!$A$"&amp;MATCH($S11&amp;$J11,SorP!C:C,0))))</f>
        <v>MY-07</v>
      </c>
      <c r="U11" s="201"/>
      <c r="V11" s="226">
        <f>IF(C11="",NA(),IF(OR(C11="Smelter not listed",C11="Smelter not yet identified"),MATCH($B11&amp;$D11,'Smelter Look-up'!$J:$J,0),MATCH($B11&amp;$C11,'Smelter Look-up'!$J:$J,0)))</f>
        <v>468</v>
      </c>
      <c r="X11" s="227">
        <f t="shared" si="3"/>
        <v>0</v>
      </c>
      <c r="AB11" s="228" t="str">
        <f t="shared" si="4"/>
        <v>TinMalaysia Smelting Corporation (MSC)</v>
      </c>
    </row>
    <row r="12" spans="1:34" s="227" customFormat="1" ht="25.5">
      <c r="A12" s="262"/>
      <c r="B12" s="182" t="s">
        <v>1099</v>
      </c>
      <c r="C12" s="186" t="s">
        <v>1000</v>
      </c>
      <c r="D12" s="230"/>
      <c r="E12" s="182" t="s">
        <v>859</v>
      </c>
      <c r="F12" s="182" t="s">
        <v>763</v>
      </c>
      <c r="G12" s="182" t="s">
        <v>13177</v>
      </c>
      <c r="H12" s="183">
        <v>0</v>
      </c>
      <c r="I12" s="184" t="s">
        <v>1752</v>
      </c>
      <c r="J12" s="184" t="s">
        <v>1753</v>
      </c>
      <c r="K12" s="224"/>
      <c r="L12" s="224"/>
      <c r="M12" s="224"/>
      <c r="N12" s="224"/>
      <c r="O12" s="224"/>
      <c r="P12" s="185"/>
      <c r="Q12" s="225"/>
      <c r="R12" s="182" t="str">
        <f ca="1">IF(ISERROR($V12),"",OFFSET('Smelter Look-up'!$C$4,$V12-4,0)&amp;"")</f>
        <v>Thaisarco</v>
      </c>
      <c r="S12" s="181" t="str">
        <f t="shared" ca="1" si="2"/>
        <v>TH</v>
      </c>
      <c r="T12" s="181" t="str">
        <f ca="1">IF(B12="","",IF(ISERROR(MATCH($J12,SorP!$B$1:$B$6226,0)),"",INDIRECT("'SorP'!$A$"&amp;MATCH($S12&amp;$J12,SorP!C:C,0))))</f>
        <v>TH-83</v>
      </c>
      <c r="U12" s="201"/>
      <c r="V12" s="226">
        <f>IF(C12="",NA(),IF(OR(C12="Smelter not listed",C12="Smelter not yet identified"),MATCH($B12&amp;$D12,'Smelter Look-up'!$J:$J,0),MATCH($B12&amp;$C12,'Smelter Look-up'!$J:$J,0)))</f>
        <v>521</v>
      </c>
      <c r="X12" s="227">
        <f t="shared" si="3"/>
        <v>0</v>
      </c>
      <c r="AB12" s="228" t="str">
        <f t="shared" si="4"/>
        <v>TinThaisarco</v>
      </c>
    </row>
    <row r="13" spans="1:34" s="227" customFormat="1" ht="38.25">
      <c r="A13" s="262"/>
      <c r="B13" s="182" t="s">
        <v>1099</v>
      </c>
      <c r="C13" s="186" t="s">
        <v>15341</v>
      </c>
      <c r="D13" s="230"/>
      <c r="E13" s="182" t="s">
        <v>1064</v>
      </c>
      <c r="F13" s="182" t="s">
        <v>1772</v>
      </c>
      <c r="G13" s="182" t="s">
        <v>13177</v>
      </c>
      <c r="H13" s="183">
        <v>0</v>
      </c>
      <c r="I13" s="184" t="s">
        <v>1773</v>
      </c>
      <c r="J13" s="184" t="s">
        <v>3104</v>
      </c>
      <c r="K13" s="224"/>
      <c r="L13" s="224"/>
      <c r="M13" s="224"/>
      <c r="N13" s="224"/>
      <c r="O13" s="224"/>
      <c r="P13" s="185"/>
      <c r="Q13" s="225"/>
      <c r="R13" s="182" t="str">
        <f ca="1">IF(ISERROR($V13),"",OFFSET('Smelter Look-up'!$C$4,$V13-4,0)&amp;"")</f>
        <v>Aurubis Beerse</v>
      </c>
      <c r="S13" s="181" t="str">
        <f t="shared" ca="1" si="2"/>
        <v>BE</v>
      </c>
      <c r="T13" s="181" t="str">
        <f ca="1">IF(B13="","",IF(ISERROR(MATCH($J13,SorP!$B$1:$B$6226,0)),"",INDIRECT("'SorP'!$A$"&amp;MATCH($S13&amp;$J13,SorP!C:C,0))))</f>
        <v>BE-VAN</v>
      </c>
      <c r="U13" s="201"/>
      <c r="V13" s="226">
        <f>IF(C13="",NA(),IF(OR(C13="Smelter not listed",C13="Smelter not yet identified"),MATCH($B13&amp;$D13,'Smelter Look-up'!$J:$J,0),MATCH($B13&amp;$C13,'Smelter Look-up'!$J:$J,0)))</f>
        <v>404</v>
      </c>
      <c r="X13" s="227">
        <f t="shared" si="3"/>
        <v>0</v>
      </c>
      <c r="AB13" s="228" t="str">
        <f t="shared" si="4"/>
        <v>TinAurubis Beerse</v>
      </c>
    </row>
    <row r="14" spans="1:34" s="227" customFormat="1" ht="25.5">
      <c r="A14" s="262"/>
      <c r="B14" s="182" t="s">
        <v>1099</v>
      </c>
      <c r="C14" s="186" t="s">
        <v>1003</v>
      </c>
      <c r="D14" s="230"/>
      <c r="E14" s="182" t="s">
        <v>851</v>
      </c>
      <c r="F14" s="182" t="s">
        <v>754</v>
      </c>
      <c r="G14" s="182" t="s">
        <v>13177</v>
      </c>
      <c r="H14" s="183">
        <v>0</v>
      </c>
      <c r="I14" s="184" t="s">
        <v>1743</v>
      </c>
      <c r="J14" s="184" t="s">
        <v>9062</v>
      </c>
      <c r="K14" s="224"/>
      <c r="L14" s="224"/>
      <c r="M14" s="224"/>
      <c r="N14" s="224"/>
      <c r="O14" s="224"/>
      <c r="P14" s="185"/>
      <c r="Q14" s="225"/>
      <c r="R14" s="182" t="str">
        <f ca="1">IF(ISERROR($V14),"",OFFSET('Smelter Look-up'!$C$4,$V14-4,0)&amp;"")</f>
        <v>Minsur</v>
      </c>
      <c r="S14" s="181" t="str">
        <f t="shared" ca="1" si="2"/>
        <v>PE</v>
      </c>
      <c r="T14" s="181" t="str">
        <f ca="1">IF(B14="","",IF(ISERROR(MATCH($J14,SorP!$B$1:$B$6226,0)),"",INDIRECT("'SorP'!$A$"&amp;MATCH($S14&amp;$J14,SorP!C:C,0))))</f>
        <v>PE-ICA</v>
      </c>
      <c r="U14" s="201"/>
      <c r="V14" s="226">
        <f>IF(C14="",NA(),IF(OR(C14="Smelter not listed",C14="Smelter not yet identified"),MATCH($B14&amp;$D14,'Smelter Look-up'!$J:$J,0),MATCH($B14&amp;$C14,'Smelter Look-up'!$J:$J,0)))</f>
        <v>481</v>
      </c>
      <c r="X14" s="227">
        <f t="shared" si="3"/>
        <v>0</v>
      </c>
      <c r="AB14" s="228" t="str">
        <f t="shared" si="4"/>
        <v>TinMinsur</v>
      </c>
    </row>
    <row r="15" spans="1:34" s="227" customFormat="1" ht="51">
      <c r="A15" s="262"/>
      <c r="B15" s="182" t="s">
        <v>1099</v>
      </c>
      <c r="C15" s="186" t="s">
        <v>13121</v>
      </c>
      <c r="D15" s="230"/>
      <c r="E15" s="182" t="s">
        <v>2384</v>
      </c>
      <c r="F15" s="182" t="s">
        <v>13122</v>
      </c>
      <c r="G15" s="182" t="s">
        <v>13177</v>
      </c>
      <c r="H15" s="183">
        <v>0</v>
      </c>
      <c r="I15" s="184" t="s">
        <v>13123</v>
      </c>
      <c r="J15" s="184" t="s">
        <v>1699</v>
      </c>
      <c r="K15" s="224"/>
      <c r="L15" s="224"/>
      <c r="M15" s="224"/>
      <c r="N15" s="224"/>
      <c r="O15" s="224"/>
      <c r="P15" s="185"/>
      <c r="Q15" s="225"/>
      <c r="R15" s="182" t="str">
        <f ca="1">IF(ISERROR($V15),"",OFFSET('Smelter Look-up'!$C$4,$V15-4,0)&amp;"")</f>
        <v>Tin Technology &amp; Refining</v>
      </c>
      <c r="S15" s="181" t="str">
        <f t="shared" ca="1" si="2"/>
        <v>US</v>
      </c>
      <c r="T15" s="181" t="str">
        <f ca="1">IF(B15="","",IF(ISERROR(MATCH($J15,SorP!$B$1:$B$6226,0)),"",INDIRECT("'SorP'!$A$"&amp;MATCH($S15&amp;$J15,SorP!C:C,0))))</f>
        <v>US-PA</v>
      </c>
      <c r="U15" s="201"/>
      <c r="V15" s="226">
        <f>IF(C15="",NA(),IF(OR(C15="Smelter not listed",C15="Smelter not yet identified"),MATCH($B15&amp;$D15,'Smelter Look-up'!$J:$J,0),MATCH($B15&amp;$C15,'Smelter Look-up'!$J:$J,0)))</f>
        <v>525</v>
      </c>
      <c r="X15" s="227">
        <f t="shared" si="3"/>
        <v>0</v>
      </c>
      <c r="AB15" s="228" t="str">
        <f t="shared" si="4"/>
        <v>TinTin Technology &amp; Refining</v>
      </c>
    </row>
    <row r="16" spans="1:34" s="227" customFormat="1" ht="38.25">
      <c r="A16" s="262"/>
      <c r="B16" s="182" t="s">
        <v>1099</v>
      </c>
      <c r="C16" s="186" t="s">
        <v>814</v>
      </c>
      <c r="D16" s="230"/>
      <c r="E16" s="182" t="s">
        <v>2382</v>
      </c>
      <c r="F16" s="182" t="s">
        <v>745</v>
      </c>
      <c r="G16" s="182" t="s">
        <v>13177</v>
      </c>
      <c r="H16" s="183">
        <v>0</v>
      </c>
      <c r="I16" s="184" t="s">
        <v>1728</v>
      </c>
      <c r="J16" s="184" t="s">
        <v>1728</v>
      </c>
      <c r="K16" s="224"/>
      <c r="L16" s="224"/>
      <c r="M16" s="224"/>
      <c r="N16" s="224"/>
      <c r="O16" s="224"/>
      <c r="P16" s="185"/>
      <c r="Q16" s="225"/>
      <c r="R16" s="182" t="str">
        <f ca="1">IF(ISERROR($V16),"",OFFSET('Smelter Look-up'!$C$4,$V16-4,0)&amp;"")</f>
        <v>EM Vinto</v>
      </c>
      <c r="S16" s="181" t="str">
        <f t="shared" ca="1" si="2"/>
        <v>BO</v>
      </c>
      <c r="T16" s="181" t="str">
        <f ca="1">IF(B16="","",IF(ISERROR(MATCH($J16,SorP!$B$1:$B$6226,0)),"",INDIRECT("'SorP'!$A$"&amp;MATCH($S16&amp;$J16,SorP!C:C,0))))</f>
        <v>BO-O</v>
      </c>
      <c r="U16" s="201"/>
      <c r="V16" s="226">
        <f>IF(C16="",NA(),IF(OR(C16="Smelter not listed",C16="Smelter not yet identified"),MATCH($B16&amp;$D16,'Smelter Look-up'!$J:$J,0),MATCH($B16&amp;$C16,'Smelter Look-up'!$J:$J,0)))</f>
        <v>428</v>
      </c>
      <c r="X16" s="227">
        <f t="shared" si="3"/>
        <v>0</v>
      </c>
      <c r="AB16" s="228" t="str">
        <f t="shared" si="4"/>
        <v>TinEM Vinto</v>
      </c>
    </row>
    <row r="17" spans="1:28" s="227" customFormat="1" ht="51">
      <c r="A17" s="262"/>
      <c r="B17" s="182" t="s">
        <v>1099</v>
      </c>
      <c r="C17" s="186" t="s">
        <v>1759</v>
      </c>
      <c r="D17" s="230"/>
      <c r="E17" s="182" t="s">
        <v>1065</v>
      </c>
      <c r="F17" s="182" t="s">
        <v>764</v>
      </c>
      <c r="G17" s="182" t="s">
        <v>13177</v>
      </c>
      <c r="H17" s="183">
        <v>0</v>
      </c>
      <c r="I17" s="184" t="s">
        <v>1725</v>
      </c>
      <c r="J17" s="184" t="s">
        <v>1729</v>
      </c>
      <c r="K17" s="224"/>
      <c r="L17" s="224"/>
      <c r="M17" s="224"/>
      <c r="N17" s="224"/>
      <c r="O17" s="224"/>
      <c r="P17" s="185"/>
      <c r="Q17" s="225"/>
      <c r="R17" s="182" t="str">
        <f ca="1">IF(ISERROR($V17),"",OFFSET('Smelter Look-up'!$C$4,$V17-4,0)&amp;"")</f>
        <v>White Solder Metalurgia e Mineracao Ltda.</v>
      </c>
      <c r="S17" s="181" t="str">
        <f t="shared" ca="1" si="2"/>
        <v>BR</v>
      </c>
      <c r="T17" s="181" t="str">
        <f ca="1">IF(B17="","",IF(ISERROR(MATCH($J17,SorP!$B$1:$B$6226,0)),"",INDIRECT("'SorP'!$A$"&amp;MATCH($S17&amp;$J17,SorP!C:C,0))))</f>
        <v>BR-RO</v>
      </c>
      <c r="U17" s="201"/>
      <c r="V17" s="226">
        <f>IF(C17="",NA(),IF(OR(C17="Smelter not listed",C17="Smelter not yet identified"),MATCH($B17&amp;$D17,'Smelter Look-up'!$J:$J,0),MATCH($B17&amp;$C17,'Smelter Look-up'!$J:$J,0)))</f>
        <v>532</v>
      </c>
      <c r="X17" s="227">
        <f t="shared" si="3"/>
        <v>0</v>
      </c>
      <c r="AB17" s="228" t="str">
        <f t="shared" si="4"/>
        <v>TinWhite Solder Metalurgica</v>
      </c>
    </row>
    <row r="18" spans="1:28" s="227" customFormat="1" ht="20.100000000000001" customHeight="1">
      <c r="A18" s="181"/>
      <c r="B18" s="182" t="str">
        <f>IF(LEN(A18)=0,"",INDEX('Smelter Look-up'!$A:$A,MATCH($A18,'Smelter Look-up'!$E:$E,0)))</f>
        <v/>
      </c>
      <c r="C18" s="186" t="str">
        <f>IF(LEN(A18)=0,"",INDEX('Smelter Look-up'!$C:$C,MATCH($A18,'Smelter Look-up'!$E:$E,0)))</f>
        <v/>
      </c>
      <c r="D18" s="230"/>
      <c r="E18" s="182" t="str">
        <f ca="1">IF(ISERROR($V18),"",OFFSET('Smelter Look-up'!$D$4,$V18-4,0)&amp;"")</f>
        <v/>
      </c>
      <c r="F18" s="182" t="str">
        <f ca="1">IF(ISERROR($V18),"",OFFSET('Smelter Look-up'!$E$4,$V18-4,0))</f>
        <v/>
      </c>
      <c r="G18" s="182" t="str">
        <f ca="1">IF(C18=$X$4,IF(ISERROR($V18),"Enter smelter details","RMI"),IF(ISERROR($V18),"",OFFSET('Smelter Look-up'!$F$4,$V18-4,0)))</f>
        <v/>
      </c>
      <c r="H18" s="183" t="str">
        <f ca="1">IF(ISERROR($V18),"",OFFSET('Smelter Look-up'!$G$4,$V18-4,0))</f>
        <v/>
      </c>
      <c r="I18" s="184" t="str">
        <f ca="1">IF(ISERROR($V18),"",OFFSET('Smelter Look-up'!$H$4,$V18-4,0))</f>
        <v/>
      </c>
      <c r="J18" s="184" t="str">
        <f ca="1">IF(ISERROR($V18),"",OFFSET('Smelter Look-up'!$I$4,$V18-4,0))</f>
        <v/>
      </c>
      <c r="K18" s="224"/>
      <c r="L18" s="224"/>
      <c r="M18" s="224"/>
      <c r="N18" s="224"/>
      <c r="O18" s="224"/>
      <c r="P18" s="185"/>
      <c r="Q18" s="225"/>
      <c r="R18" s="182" t="str">
        <f ca="1">IF(ISERROR($V18),"",OFFSET('Smelter Look-up'!$C$4,$V18-4,0)&amp;"")</f>
        <v/>
      </c>
      <c r="S18" s="181" t="str">
        <f t="shared" ca="1" si="2"/>
        <v/>
      </c>
      <c r="T18" s="181" t="str">
        <f ca="1">IF(B18="","",IF(ISERROR(MATCH($J18,SorP!$B$1:$B$6226,0)),"",INDIRECT("'SorP'!$A$"&amp;MATCH($S18&amp;$J18,SorP!C:C,0))))</f>
        <v/>
      </c>
      <c r="U18" s="201"/>
      <c r="V18" s="226" t="e">
        <f>IF(C18="",NA(),IF(OR(C18="Smelter not listed",C18="Smelter not yet identified"),MATCH($B18&amp;$D18,'Smelter Look-up'!$J:$J,0),MATCH($B18&amp;$C18,'Smelter Look-up'!$J:$J,0)))</f>
        <v>#N/A</v>
      </c>
      <c r="X18" s="227">
        <f t="shared" ca="1" si="3"/>
        <v>0</v>
      </c>
      <c r="AB18" s="228" t="str">
        <f t="shared" si="4"/>
        <v/>
      </c>
    </row>
    <row r="19" spans="1:28" s="227" customFormat="1" ht="20.25">
      <c r="A19" s="181"/>
      <c r="B19" s="182" t="str">
        <f>IF(LEN(A19)=0,"",INDEX('Smelter Look-up'!$A:$A,MATCH($A19,'Smelter Look-up'!$E:$E,0)))</f>
        <v/>
      </c>
      <c r="C19" s="186" t="str">
        <f>IF(LEN(A19)=0,"",INDEX('Smelter Look-up'!$C:$C,MATCH($A19,'Smelter Look-up'!$E:$E,0)))</f>
        <v/>
      </c>
      <c r="D19" s="230"/>
      <c r="E19" s="182" t="str">
        <f ca="1">IF(ISERROR($V19),"",OFFSET('Smelter Look-up'!$D$4,$V19-4,0)&amp;"")</f>
        <v/>
      </c>
      <c r="F19" s="182" t="str">
        <f ca="1">IF(ISERROR($V19),"",OFFSET('Smelter Look-up'!$E$4,$V19-4,0))</f>
        <v/>
      </c>
      <c r="G19" s="182" t="str">
        <f ca="1">IF(C19=$X$4,IF(ISERROR($V19),"Enter smelter details","RMI"),IF(ISERROR($V19),"",OFFSET('Smelter Look-up'!$F$4,$V19-4,0)))</f>
        <v/>
      </c>
      <c r="H19" s="183" t="str">
        <f ca="1">IF(ISERROR($V19),"",OFFSET('Smelter Look-up'!$G$4,$V19-4,0))</f>
        <v/>
      </c>
      <c r="I19" s="184" t="str">
        <f ca="1">IF(ISERROR($V19),"",OFFSET('Smelter Look-up'!$H$4,$V19-4,0))</f>
        <v/>
      </c>
      <c r="J19" s="184" t="str">
        <f ca="1">IF(ISERROR($V19),"",OFFSET('Smelter Look-up'!$I$4,$V19-4,0))</f>
        <v/>
      </c>
      <c r="K19" s="224"/>
      <c r="L19" s="224"/>
      <c r="M19" s="224"/>
      <c r="N19" s="224"/>
      <c r="O19" s="224"/>
      <c r="P19" s="185"/>
      <c r="Q19" s="225"/>
      <c r="R19" s="182" t="str">
        <f ca="1">IF(ISERROR($V19),"",OFFSET('Smelter Look-up'!$C$4,$V19-4,0)&amp;"")</f>
        <v/>
      </c>
      <c r="S19" s="181" t="str">
        <f t="shared" ca="1" si="2"/>
        <v/>
      </c>
      <c r="T19" s="181" t="str">
        <f ca="1">IF(B19="","",IF(ISERROR(MATCH($J19,SorP!$B$1:$B$6226,0)),"",INDIRECT("'SorP'!$A$"&amp;MATCH($S19&amp;$J19,SorP!C:C,0))))</f>
        <v/>
      </c>
      <c r="U19" s="201"/>
      <c r="V19" s="226" t="e">
        <f>IF(C19="",NA(),IF(OR(C19="Smelter not listed",C19="Smelter not yet identified"),MATCH($B19&amp;$D19,'Smelter Look-up'!$J:$J,0),MATCH($B19&amp;$C19,'Smelter Look-up'!$J:$J,0)))</f>
        <v>#N/A</v>
      </c>
      <c r="X19" s="227">
        <f t="shared" ca="1" si="3"/>
        <v>0</v>
      </c>
      <c r="AB19" s="228" t="str">
        <f t="shared" si="4"/>
        <v/>
      </c>
    </row>
    <row r="20" spans="1:28" s="227" customFormat="1" ht="20.25">
      <c r="A20" s="181"/>
      <c r="B20" s="182" t="str">
        <f>IF(LEN(A20)=0,"",INDEX('Smelter Look-up'!$A:$A,MATCH($A20,'Smelter Look-up'!$E:$E,0)))</f>
        <v/>
      </c>
      <c r="C20" s="186" t="str">
        <f>IF(LEN(A20)=0,"",INDEX('Smelter Look-up'!$C:$C,MATCH($A20,'Smelter Look-up'!$E:$E,0)))</f>
        <v/>
      </c>
      <c r="D20" s="230"/>
      <c r="E20" s="182" t="str">
        <f ca="1">IF(ISERROR($V20),"",OFFSET('Smelter Look-up'!$D$4,$V20-4,0)&amp;"")</f>
        <v/>
      </c>
      <c r="F20" s="182" t="str">
        <f ca="1">IF(ISERROR($V20),"",OFFSET('Smelter Look-up'!$E$4,$V20-4,0))</f>
        <v/>
      </c>
      <c r="G20" s="182" t="str">
        <f ca="1">IF(C20=$X$4,IF(ISERROR($V20),"Enter smelter details","RMI"),IF(ISERROR($V20),"",OFFSET('Smelter Look-up'!$F$4,$V20-4,0)))</f>
        <v/>
      </c>
      <c r="H20" s="183" t="str">
        <f ca="1">IF(ISERROR($V20),"",OFFSET('Smelter Look-up'!$G$4,$V20-4,0))</f>
        <v/>
      </c>
      <c r="I20" s="184" t="str">
        <f ca="1">IF(ISERROR($V20),"",OFFSET('Smelter Look-up'!$H$4,$V20-4,0))</f>
        <v/>
      </c>
      <c r="J20" s="184" t="str">
        <f ca="1">IF(ISERROR($V20),"",OFFSET('Smelter Look-up'!$I$4,$V20-4,0))</f>
        <v/>
      </c>
      <c r="K20" s="224"/>
      <c r="L20" s="224"/>
      <c r="M20" s="224"/>
      <c r="N20" s="224"/>
      <c r="O20" s="224"/>
      <c r="P20" s="185"/>
      <c r="Q20" s="225"/>
      <c r="R20" s="182" t="str">
        <f ca="1">IF(ISERROR($V20),"",OFFSET('Smelter Look-up'!$C$4,$V20-4,0)&amp;"")</f>
        <v/>
      </c>
      <c r="S20" s="181" t="str">
        <f t="shared" ca="1" si="2"/>
        <v/>
      </c>
      <c r="T20" s="181" t="str">
        <f ca="1">IF(B20="","",IF(ISERROR(MATCH($J20,SorP!$B$1:$B$6226,0)),"",INDIRECT("'SorP'!$A$"&amp;MATCH($S20&amp;$J20,SorP!C:C,0))))</f>
        <v/>
      </c>
      <c r="U20" s="201"/>
      <c r="V20" s="226" t="e">
        <f>IF(C20="",NA(),IF(OR(C20="Smelter not listed",C20="Smelter not yet identified"),MATCH($B20&amp;$D20,'Smelter Look-up'!$J:$J,0),MATCH($B20&amp;$C20,'Smelter Look-up'!$J:$J,0)))</f>
        <v>#N/A</v>
      </c>
      <c r="X20" s="227">
        <f t="shared" ca="1" si="3"/>
        <v>0</v>
      </c>
      <c r="AB20" s="228" t="str">
        <f t="shared" si="4"/>
        <v/>
      </c>
    </row>
    <row r="21" spans="1:28" s="227" customFormat="1" ht="20.25">
      <c r="A21" s="181"/>
      <c r="B21" s="182" t="str">
        <f>IF(LEN(A21)=0,"",INDEX('Smelter Look-up'!$A:$A,MATCH($A21,'Smelter Look-up'!$E:$E,0)))</f>
        <v/>
      </c>
      <c r="C21" s="186" t="str">
        <f>IF(LEN(A21)=0,"",INDEX('Smelter Look-up'!$C:$C,MATCH($A21,'Smelter Look-up'!$E:$E,0)))</f>
        <v/>
      </c>
      <c r="D21" s="230"/>
      <c r="E21" s="182" t="str">
        <f ca="1">IF(ISERROR($V21),"",OFFSET('Smelter Look-up'!$D$4,$V21-4,0)&amp;"")</f>
        <v/>
      </c>
      <c r="F21" s="182" t="str">
        <f ca="1">IF(ISERROR($V21),"",OFFSET('Smelter Look-up'!$E$4,$V21-4,0))</f>
        <v/>
      </c>
      <c r="G21" s="182" t="str">
        <f ca="1">IF(C21=$X$4,IF(ISERROR($V21),"Enter smelter details","RMI"),IF(ISERROR($V21),"",OFFSET('Smelter Look-up'!$F$4,$V21-4,0)))</f>
        <v/>
      </c>
      <c r="H21" s="183" t="str">
        <f ca="1">IF(ISERROR($V21),"",OFFSET('Smelter Look-up'!$G$4,$V21-4,0))</f>
        <v/>
      </c>
      <c r="I21" s="184" t="str">
        <f ca="1">IF(ISERROR($V21),"",OFFSET('Smelter Look-up'!$H$4,$V21-4,0))</f>
        <v/>
      </c>
      <c r="J21" s="184" t="str">
        <f ca="1">IF(ISERROR($V21),"",OFFSET('Smelter Look-up'!$I$4,$V21-4,0))</f>
        <v/>
      </c>
      <c r="K21" s="224"/>
      <c r="L21" s="224"/>
      <c r="M21" s="224"/>
      <c r="N21" s="224"/>
      <c r="O21" s="224"/>
      <c r="P21" s="185"/>
      <c r="Q21" s="225"/>
      <c r="R21" s="182" t="str">
        <f ca="1">IF(ISERROR($V21),"",OFFSET('Smelter Look-up'!$C$4,$V21-4,0)&amp;"")</f>
        <v/>
      </c>
      <c r="S21" s="181" t="str">
        <f t="shared" ca="1" si="2"/>
        <v/>
      </c>
      <c r="T21" s="181" t="str">
        <f ca="1">IF(B21="","",IF(ISERROR(MATCH($J21,SorP!$B$1:$B$6226,0)),"",INDIRECT("'SorP'!$A$"&amp;MATCH($S21&amp;$J21,SorP!C:C,0))))</f>
        <v/>
      </c>
      <c r="U21" s="201"/>
      <c r="V21" s="226" t="e">
        <f>IF(C21="",NA(),IF(OR(C21="Smelter not listed",C21="Smelter not yet identified"),MATCH($B21&amp;$D21,'Smelter Look-up'!$J:$J,0),MATCH($B21&amp;$C21,'Smelter Look-up'!$J:$J,0)))</f>
        <v>#N/A</v>
      </c>
      <c r="X21" s="227">
        <f t="shared" ca="1" si="3"/>
        <v>0</v>
      </c>
      <c r="AB21" s="228" t="str">
        <f t="shared" si="4"/>
        <v/>
      </c>
    </row>
    <row r="22" spans="1:28" s="227" customFormat="1" ht="20.25">
      <c r="A22" s="181"/>
      <c r="B22" s="182" t="str">
        <f>IF(LEN(A22)=0,"",INDEX('Smelter Look-up'!$A:$A,MATCH($A22,'Smelter Look-up'!$E:$E,0)))</f>
        <v/>
      </c>
      <c r="C22" s="186" t="str">
        <f>IF(LEN(A22)=0,"",INDEX('Smelter Look-up'!$C:$C,MATCH($A22,'Smelter Look-up'!$E:$E,0)))</f>
        <v/>
      </c>
      <c r="D22" s="230"/>
      <c r="E22" s="182" t="str">
        <f ca="1">IF(ISERROR($V22),"",OFFSET('Smelter Look-up'!$D$4,$V22-4,0)&amp;"")</f>
        <v/>
      </c>
      <c r="F22" s="182" t="str">
        <f ca="1">IF(ISERROR($V22),"",OFFSET('Smelter Look-up'!$E$4,$V22-4,0))</f>
        <v/>
      </c>
      <c r="G22" s="182" t="str">
        <f ca="1">IF(C22=$X$4,IF(ISERROR($V22),"Enter smelter details","RMI"),IF(ISERROR($V22),"",OFFSET('Smelter Look-up'!$F$4,$V22-4,0)))</f>
        <v/>
      </c>
      <c r="H22" s="183" t="str">
        <f ca="1">IF(ISERROR($V22),"",OFFSET('Smelter Look-up'!$G$4,$V22-4,0))</f>
        <v/>
      </c>
      <c r="I22" s="184" t="str">
        <f ca="1">IF(ISERROR($V22),"",OFFSET('Smelter Look-up'!$H$4,$V22-4,0))</f>
        <v/>
      </c>
      <c r="J22" s="184" t="str">
        <f ca="1">IF(ISERROR($V22),"",OFFSET('Smelter Look-up'!$I$4,$V22-4,0))</f>
        <v/>
      </c>
      <c r="K22" s="224"/>
      <c r="L22" s="224"/>
      <c r="M22" s="224"/>
      <c r="N22" s="224"/>
      <c r="O22" s="224"/>
      <c r="P22" s="185"/>
      <c r="Q22" s="225"/>
      <c r="R22" s="182" t="str">
        <f ca="1">IF(ISERROR($V22),"",OFFSET('Smelter Look-up'!$C$4,$V22-4,0)&amp;"")</f>
        <v/>
      </c>
      <c r="S22" s="181" t="str">
        <f t="shared" ca="1" si="2"/>
        <v/>
      </c>
      <c r="T22" s="181" t="str">
        <f ca="1">IF(B22="","",IF(ISERROR(MATCH($J22,SorP!$B$1:$B$6226,0)),"",INDIRECT("'SorP'!$A$"&amp;MATCH($S22&amp;$J22,SorP!C:C,0))))</f>
        <v/>
      </c>
      <c r="U22" s="201"/>
      <c r="V22" s="226" t="e">
        <f>IF(C22="",NA(),IF(OR(C22="Smelter not listed",C22="Smelter not yet identified"),MATCH($B22&amp;$D22,'Smelter Look-up'!$J:$J,0),MATCH($B22&amp;$C22,'Smelter Look-up'!$J:$J,0)))</f>
        <v>#N/A</v>
      </c>
      <c r="X22" s="227">
        <f t="shared" ca="1" si="3"/>
        <v>0</v>
      </c>
      <c r="AB22" s="228" t="str">
        <f t="shared" si="4"/>
        <v/>
      </c>
    </row>
    <row r="23" spans="1:28" s="227" customFormat="1" ht="20.25">
      <c r="A23" s="181"/>
      <c r="B23" s="182" t="str">
        <f>IF(LEN(A23)=0,"",INDEX('Smelter Look-up'!$A:$A,MATCH($A23,'Smelter Look-up'!$E:$E,0)))</f>
        <v/>
      </c>
      <c r="C23" s="186" t="str">
        <f>IF(LEN(A23)=0,"",INDEX('Smelter Look-up'!$C:$C,MATCH($A23,'Smelter Look-up'!$E:$E,0)))</f>
        <v/>
      </c>
      <c r="D23" s="230"/>
      <c r="E23" s="182" t="str">
        <f ca="1">IF(ISERROR($V23),"",OFFSET('Smelter Look-up'!$D$4,$V23-4,0)&amp;"")</f>
        <v/>
      </c>
      <c r="F23" s="182" t="str">
        <f ca="1">IF(ISERROR($V23),"",OFFSET('Smelter Look-up'!$E$4,$V23-4,0))</f>
        <v/>
      </c>
      <c r="G23" s="182" t="str">
        <f ca="1">IF(C23=$X$4,IF(ISERROR($V23),"Enter smelter details","RMI"),IF(ISERROR($V23),"",OFFSET('Smelter Look-up'!$F$4,$V23-4,0)))</f>
        <v/>
      </c>
      <c r="H23" s="183" t="str">
        <f ca="1">IF(ISERROR($V23),"",OFFSET('Smelter Look-up'!$G$4,$V23-4,0))</f>
        <v/>
      </c>
      <c r="I23" s="184" t="str">
        <f ca="1">IF(ISERROR($V23),"",OFFSET('Smelter Look-up'!$H$4,$V23-4,0))</f>
        <v/>
      </c>
      <c r="J23" s="184" t="str">
        <f ca="1">IF(ISERROR($V23),"",OFFSET('Smelter Look-up'!$I$4,$V23-4,0))</f>
        <v/>
      </c>
      <c r="K23" s="224"/>
      <c r="L23" s="224"/>
      <c r="M23" s="224"/>
      <c r="N23" s="224"/>
      <c r="O23" s="224"/>
      <c r="P23" s="185"/>
      <c r="Q23" s="225"/>
      <c r="R23" s="182" t="str">
        <f ca="1">IF(ISERROR($V23),"",OFFSET('Smelter Look-up'!$C$4,$V23-4,0)&amp;"")</f>
        <v/>
      </c>
      <c r="S23" s="181" t="str">
        <f t="shared" ca="1" si="2"/>
        <v/>
      </c>
      <c r="T23" s="181" t="str">
        <f ca="1">IF(B23="","",IF(ISERROR(MATCH($J23,SorP!$B$1:$B$6226,0)),"",INDIRECT("'SorP'!$A$"&amp;MATCH($S23&amp;$J23,SorP!C:C,0))))</f>
        <v/>
      </c>
      <c r="U23" s="201"/>
      <c r="V23" s="226" t="e">
        <f>IF(C23="",NA(),IF(OR(C23="Smelter not listed",C23="Smelter not yet identified"),MATCH($B23&amp;$D23,'Smelter Look-up'!$J:$J,0),MATCH($B23&amp;$C23,'Smelter Look-up'!$J:$J,0)))</f>
        <v>#N/A</v>
      </c>
      <c r="X23" s="227">
        <f t="shared" ca="1" si="3"/>
        <v>0</v>
      </c>
      <c r="AB23" s="228" t="str">
        <f t="shared" si="4"/>
        <v/>
      </c>
    </row>
    <row r="24" spans="1:28" s="227" customFormat="1" ht="20.25">
      <c r="A24" s="181"/>
      <c r="B24" s="182" t="str">
        <f>IF(LEN(A24)=0,"",INDEX('Smelter Look-up'!$A:$A,MATCH($A24,'Smelter Look-up'!$E:$E,0)))</f>
        <v/>
      </c>
      <c r="C24" s="186" t="str">
        <f>IF(LEN(A24)=0,"",INDEX('Smelter Look-up'!$C:$C,MATCH($A24,'Smelter Look-up'!$E:$E,0)))</f>
        <v/>
      </c>
      <c r="D24" s="230"/>
      <c r="E24" s="182" t="str">
        <f ca="1">IF(ISERROR($V24),"",OFFSET('Smelter Look-up'!$D$4,$V24-4,0)&amp;"")</f>
        <v/>
      </c>
      <c r="F24" s="182" t="str">
        <f ca="1">IF(ISERROR($V24),"",OFFSET('Smelter Look-up'!$E$4,$V24-4,0))</f>
        <v/>
      </c>
      <c r="G24" s="182" t="str">
        <f ca="1">IF(C24=$X$4,IF(ISERROR($V24),"Enter smelter details","RMI"),IF(ISERROR($V24),"",OFFSET('Smelter Look-up'!$F$4,$V24-4,0)))</f>
        <v/>
      </c>
      <c r="H24" s="183" t="str">
        <f ca="1">IF(ISERROR($V24),"",OFFSET('Smelter Look-up'!$G$4,$V24-4,0))</f>
        <v/>
      </c>
      <c r="I24" s="184" t="str">
        <f ca="1">IF(ISERROR($V24),"",OFFSET('Smelter Look-up'!$H$4,$V24-4,0))</f>
        <v/>
      </c>
      <c r="J24" s="184" t="str">
        <f ca="1">IF(ISERROR($V24),"",OFFSET('Smelter Look-up'!$I$4,$V24-4,0))</f>
        <v/>
      </c>
      <c r="K24" s="224"/>
      <c r="L24" s="224"/>
      <c r="M24" s="224"/>
      <c r="N24" s="224"/>
      <c r="O24" s="224"/>
      <c r="P24" s="185"/>
      <c r="Q24" s="225"/>
      <c r="R24" s="182" t="str">
        <f ca="1">IF(ISERROR($V24),"",OFFSET('Smelter Look-up'!$C$4,$V24-4,0)&amp;"")</f>
        <v/>
      </c>
      <c r="S24" s="181" t="str">
        <f t="shared" ca="1" si="2"/>
        <v/>
      </c>
      <c r="T24" s="181" t="str">
        <f ca="1">IF(B24="","",IF(ISERROR(MATCH($J24,SorP!$B$1:$B$6226,0)),"",INDIRECT("'SorP'!$A$"&amp;MATCH($S24&amp;$J24,SorP!C:C,0))))</f>
        <v/>
      </c>
      <c r="U24" s="201"/>
      <c r="V24" s="226" t="e">
        <f>IF(C24="",NA(),IF(OR(C24="Smelter not listed",C24="Smelter not yet identified"),MATCH($B24&amp;$D24,'Smelter Look-up'!$J:$J,0),MATCH($B24&amp;$C24,'Smelter Look-up'!$J:$J,0)))</f>
        <v>#N/A</v>
      </c>
      <c r="X24" s="227">
        <f t="shared" ca="1" si="3"/>
        <v>0</v>
      </c>
      <c r="AB24" s="228" t="str">
        <f t="shared" si="4"/>
        <v/>
      </c>
    </row>
    <row r="25" spans="1:28" s="227" customFormat="1" ht="20.25">
      <c r="A25" s="181"/>
      <c r="B25" s="182" t="str">
        <f>IF(LEN(A25)=0,"",INDEX('Smelter Look-up'!$A:$A,MATCH($A25,'Smelter Look-up'!$E:$E,0)))</f>
        <v/>
      </c>
      <c r="C25" s="186" t="str">
        <f>IF(LEN(A25)=0,"",INDEX('Smelter Look-up'!$C:$C,MATCH($A25,'Smelter Look-up'!$E:$E,0)))</f>
        <v/>
      </c>
      <c r="D25" s="230"/>
      <c r="E25" s="182" t="str">
        <f ca="1">IF(ISERROR($V25),"",OFFSET('Smelter Look-up'!$D$4,$V25-4,0)&amp;"")</f>
        <v/>
      </c>
      <c r="F25" s="182" t="str">
        <f ca="1">IF(ISERROR($V25),"",OFFSET('Smelter Look-up'!$E$4,$V25-4,0))</f>
        <v/>
      </c>
      <c r="G25" s="182" t="str">
        <f ca="1">IF(C25=$X$4,IF(ISERROR($V25),"Enter smelter details","RMI"),IF(ISERROR($V25),"",OFFSET('Smelter Look-up'!$F$4,$V25-4,0)))</f>
        <v/>
      </c>
      <c r="H25" s="183" t="str">
        <f ca="1">IF(ISERROR($V25),"",OFFSET('Smelter Look-up'!$G$4,$V25-4,0))</f>
        <v/>
      </c>
      <c r="I25" s="184" t="str">
        <f ca="1">IF(ISERROR($V25),"",OFFSET('Smelter Look-up'!$H$4,$V25-4,0))</f>
        <v/>
      </c>
      <c r="J25" s="184" t="str">
        <f ca="1">IF(ISERROR($V25),"",OFFSET('Smelter Look-up'!$I$4,$V25-4,0))</f>
        <v/>
      </c>
      <c r="K25" s="224"/>
      <c r="L25" s="224"/>
      <c r="M25" s="224"/>
      <c r="N25" s="224"/>
      <c r="O25" s="224"/>
      <c r="P25" s="185"/>
      <c r="Q25" s="225"/>
      <c r="R25" s="182" t="str">
        <f ca="1">IF(ISERROR($V25),"",OFFSET('Smelter Look-up'!$C$4,$V25-4,0)&amp;"")</f>
        <v/>
      </c>
      <c r="S25" s="181" t="str">
        <f t="shared" ca="1" si="2"/>
        <v/>
      </c>
      <c r="T25" s="181" t="str">
        <f ca="1">IF(B25="","",IF(ISERROR(MATCH($J25,SorP!$B$1:$B$6226,0)),"",INDIRECT("'SorP'!$A$"&amp;MATCH($S25&amp;$J25,SorP!C:C,0))))</f>
        <v/>
      </c>
      <c r="U25" s="201"/>
      <c r="V25" s="226" t="e">
        <f>IF(C25="",NA(),IF(OR(C25="Smelter not listed",C25="Smelter not yet identified"),MATCH($B25&amp;$D25,'Smelter Look-up'!$J:$J,0),MATCH($B25&amp;$C25,'Smelter Look-up'!$J:$J,0)))</f>
        <v>#N/A</v>
      </c>
      <c r="X25" s="227">
        <f t="shared" ca="1" si="3"/>
        <v>0</v>
      </c>
      <c r="AB25" s="228" t="str">
        <f t="shared" si="4"/>
        <v/>
      </c>
    </row>
    <row r="26" spans="1:28" s="227" customFormat="1" ht="20.25">
      <c r="A26" s="181"/>
      <c r="B26" s="182" t="str">
        <f>IF(LEN(A26)=0,"",INDEX('Smelter Look-up'!$A:$A,MATCH($A26,'Smelter Look-up'!$E:$E,0)))</f>
        <v/>
      </c>
      <c r="C26" s="186" t="str">
        <f>IF(LEN(A26)=0,"",INDEX('Smelter Look-up'!$C:$C,MATCH($A26,'Smelter Look-up'!$E:$E,0)))</f>
        <v/>
      </c>
      <c r="D26" s="230"/>
      <c r="E26" s="182" t="str">
        <f ca="1">IF(ISERROR($V26),"",OFFSET('Smelter Look-up'!$D$4,$V26-4,0)&amp;"")</f>
        <v/>
      </c>
      <c r="F26" s="182" t="str">
        <f ca="1">IF(ISERROR($V26),"",OFFSET('Smelter Look-up'!$E$4,$V26-4,0))</f>
        <v/>
      </c>
      <c r="G26" s="182" t="str">
        <f ca="1">IF(C26=$X$4,IF(ISERROR($V26),"Enter smelter details","RMI"),IF(ISERROR($V26),"",OFFSET('Smelter Look-up'!$F$4,$V26-4,0)))</f>
        <v/>
      </c>
      <c r="H26" s="183" t="str">
        <f ca="1">IF(ISERROR($V26),"",OFFSET('Smelter Look-up'!$G$4,$V26-4,0))</f>
        <v/>
      </c>
      <c r="I26" s="184" t="str">
        <f ca="1">IF(ISERROR($V26),"",OFFSET('Smelter Look-up'!$H$4,$V26-4,0))</f>
        <v/>
      </c>
      <c r="J26" s="184" t="str">
        <f ca="1">IF(ISERROR($V26),"",OFFSET('Smelter Look-up'!$I$4,$V26-4,0))</f>
        <v/>
      </c>
      <c r="K26" s="224"/>
      <c r="L26" s="224"/>
      <c r="M26" s="224"/>
      <c r="N26" s="224"/>
      <c r="O26" s="224"/>
      <c r="P26" s="185"/>
      <c r="Q26" s="225"/>
      <c r="R26" s="182" t="str">
        <f ca="1">IF(ISERROR($V26),"",OFFSET('Smelter Look-up'!$C$4,$V26-4,0)&amp;"")</f>
        <v/>
      </c>
      <c r="S26" s="181" t="str">
        <f t="shared" ca="1" si="2"/>
        <v/>
      </c>
      <c r="T26" s="181" t="str">
        <f ca="1">IF(B26="","",IF(ISERROR(MATCH($J26,SorP!$B$1:$B$6226,0)),"",INDIRECT("'SorP'!$A$"&amp;MATCH($S26&amp;$J26,SorP!C:C,0))))</f>
        <v/>
      </c>
      <c r="U26" s="201"/>
      <c r="V26" s="226" t="e">
        <f>IF(C26="",NA(),IF(OR(C26="Smelter not listed",C26="Smelter not yet identified"),MATCH($B26&amp;$D26,'Smelter Look-up'!$J:$J,0),MATCH($B26&amp;$C26,'Smelter Look-up'!$J:$J,0)))</f>
        <v>#N/A</v>
      </c>
      <c r="X26" s="227">
        <f t="shared" ca="1" si="3"/>
        <v>0</v>
      </c>
      <c r="AB26" s="228" t="str">
        <f t="shared" si="4"/>
        <v/>
      </c>
    </row>
    <row r="27" spans="1:28" s="227" customFormat="1" ht="20.25">
      <c r="A27" s="181"/>
      <c r="B27" s="182" t="str">
        <f>IF(LEN(A27)=0,"",INDEX('Smelter Look-up'!$A:$A,MATCH($A27,'Smelter Look-up'!$E:$E,0)))</f>
        <v/>
      </c>
      <c r="C27" s="186" t="str">
        <f>IF(LEN(A27)=0,"",INDEX('Smelter Look-up'!$C:$C,MATCH($A27,'Smelter Look-up'!$E:$E,0)))</f>
        <v/>
      </c>
      <c r="D27" s="230"/>
      <c r="E27" s="182" t="str">
        <f ca="1">IF(ISERROR($V27),"",OFFSET('Smelter Look-up'!$D$4,$V27-4,0)&amp;"")</f>
        <v/>
      </c>
      <c r="F27" s="182" t="str">
        <f ca="1">IF(ISERROR($V27),"",OFFSET('Smelter Look-up'!$E$4,$V27-4,0))</f>
        <v/>
      </c>
      <c r="G27" s="182" t="str">
        <f ca="1">IF(C27=$X$4,IF(ISERROR($V27),"Enter smelter details","RMI"),IF(ISERROR($V27),"",OFFSET('Smelter Look-up'!$F$4,$V27-4,0)))</f>
        <v/>
      </c>
      <c r="H27" s="183" t="str">
        <f ca="1">IF(ISERROR($V27),"",OFFSET('Smelter Look-up'!$G$4,$V27-4,0))</f>
        <v/>
      </c>
      <c r="I27" s="184" t="str">
        <f ca="1">IF(ISERROR($V27),"",OFFSET('Smelter Look-up'!$H$4,$V27-4,0))</f>
        <v/>
      </c>
      <c r="J27" s="184" t="str">
        <f ca="1">IF(ISERROR($V27),"",OFFSET('Smelter Look-up'!$I$4,$V27-4,0))</f>
        <v/>
      </c>
      <c r="K27" s="224"/>
      <c r="L27" s="224"/>
      <c r="M27" s="224"/>
      <c r="N27" s="224"/>
      <c r="O27" s="224"/>
      <c r="P27" s="185"/>
      <c r="Q27" s="225"/>
      <c r="R27" s="182" t="str">
        <f ca="1">IF(ISERROR($V27),"",OFFSET('Smelter Look-up'!$C$4,$V27-4,0)&amp;"")</f>
        <v/>
      </c>
      <c r="S27" s="181" t="str">
        <f t="shared" ca="1" si="2"/>
        <v/>
      </c>
      <c r="T27" s="181" t="str">
        <f ca="1">IF(B27="","",IF(ISERROR(MATCH($J27,SorP!$B$1:$B$6226,0)),"",INDIRECT("'SorP'!$A$"&amp;MATCH($S27&amp;$J27,SorP!C:C,0))))</f>
        <v/>
      </c>
      <c r="U27" s="201"/>
      <c r="V27" s="226" t="e">
        <f>IF(C27="",NA(),IF(OR(C27="Smelter not listed",C27="Smelter not yet identified"),MATCH($B27&amp;$D27,'Smelter Look-up'!$J:$J,0),MATCH($B27&amp;$C27,'Smelter Look-up'!$J:$J,0)))</f>
        <v>#N/A</v>
      </c>
      <c r="X27" s="227">
        <f t="shared" ca="1" si="3"/>
        <v>0</v>
      </c>
      <c r="AB27" s="228" t="str">
        <f t="shared" si="4"/>
        <v/>
      </c>
    </row>
    <row r="28" spans="1:28" s="227" customFormat="1" ht="20.25">
      <c r="A28" s="181"/>
      <c r="B28" s="182" t="str">
        <f>IF(LEN(A28)=0,"",INDEX('Smelter Look-up'!$A:$A,MATCH($A28,'Smelter Look-up'!$E:$E,0)))</f>
        <v/>
      </c>
      <c r="C28" s="186" t="str">
        <f>IF(LEN(A28)=0,"",INDEX('Smelter Look-up'!$C:$C,MATCH($A28,'Smelter Look-up'!$E:$E,0)))</f>
        <v/>
      </c>
      <c r="D28" s="230"/>
      <c r="E28" s="182" t="str">
        <f ca="1">IF(ISERROR($V28),"",OFFSET('Smelter Look-up'!$D$4,$V28-4,0)&amp;"")</f>
        <v/>
      </c>
      <c r="F28" s="182" t="str">
        <f ca="1">IF(ISERROR($V28),"",OFFSET('Smelter Look-up'!$E$4,$V28-4,0))</f>
        <v/>
      </c>
      <c r="G28" s="182" t="str">
        <f ca="1">IF(C28=$X$4,IF(ISERROR($V28),"Enter smelter details","RMI"),IF(ISERROR($V28),"",OFFSET('Smelter Look-up'!$F$4,$V28-4,0)))</f>
        <v/>
      </c>
      <c r="H28" s="183" t="str">
        <f ca="1">IF(ISERROR($V28),"",OFFSET('Smelter Look-up'!$G$4,$V28-4,0))</f>
        <v/>
      </c>
      <c r="I28" s="184" t="str">
        <f ca="1">IF(ISERROR($V28),"",OFFSET('Smelter Look-up'!$H$4,$V28-4,0))</f>
        <v/>
      </c>
      <c r="J28" s="184" t="str">
        <f ca="1">IF(ISERROR($V28),"",OFFSET('Smelter Look-up'!$I$4,$V28-4,0))</f>
        <v/>
      </c>
      <c r="K28" s="224"/>
      <c r="L28" s="224"/>
      <c r="M28" s="224"/>
      <c r="N28" s="224"/>
      <c r="O28" s="224"/>
      <c r="P28" s="185"/>
      <c r="Q28" s="225"/>
      <c r="R28" s="182" t="str">
        <f ca="1">IF(ISERROR($V28),"",OFFSET('Smelter Look-up'!$C$4,$V28-4,0)&amp;"")</f>
        <v/>
      </c>
      <c r="S28" s="181" t="str">
        <f t="shared" ca="1" si="2"/>
        <v/>
      </c>
      <c r="T28" s="181" t="str">
        <f ca="1">IF(B28="","",IF(ISERROR(MATCH($J28,SorP!$B$1:$B$6226,0)),"",INDIRECT("'SorP'!$A$"&amp;MATCH($S28&amp;$J28,SorP!C:C,0))))</f>
        <v/>
      </c>
      <c r="U28" s="201"/>
      <c r="V28" s="226" t="e">
        <f>IF(C28="",NA(),IF(OR(C28="Smelter not listed",C28="Smelter not yet identified"),MATCH($B28&amp;$D28,'Smelter Look-up'!$J:$J,0),MATCH($B28&amp;$C28,'Smelter Look-up'!$J:$J,0)))</f>
        <v>#N/A</v>
      </c>
      <c r="X28" s="227">
        <f t="shared" ca="1" si="3"/>
        <v>0</v>
      </c>
      <c r="AB28" s="228" t="str">
        <f t="shared" si="4"/>
        <v/>
      </c>
    </row>
    <row r="29" spans="1:28" s="227" customFormat="1" ht="20.25">
      <c r="A29" s="181"/>
      <c r="B29" s="182" t="str">
        <f>IF(LEN(A29)=0,"",INDEX('Smelter Look-up'!$A:$A,MATCH($A29,'Smelter Look-up'!$E:$E,0)))</f>
        <v/>
      </c>
      <c r="C29" s="186" t="str">
        <f>IF(LEN(A29)=0,"",INDEX('Smelter Look-up'!$C:$C,MATCH($A29,'Smelter Look-up'!$E:$E,0)))</f>
        <v/>
      </c>
      <c r="D29" s="230"/>
      <c r="E29" s="182" t="str">
        <f ca="1">IF(ISERROR($V29),"",OFFSET('Smelter Look-up'!$D$4,$V29-4,0)&amp;"")</f>
        <v/>
      </c>
      <c r="F29" s="182" t="str">
        <f ca="1">IF(ISERROR($V29),"",OFFSET('Smelter Look-up'!$E$4,$V29-4,0))</f>
        <v/>
      </c>
      <c r="G29" s="182" t="str">
        <f ca="1">IF(C29=$X$4,IF(ISERROR($V29),"Enter smelter details","RMI"),IF(ISERROR($V29),"",OFFSET('Smelter Look-up'!$F$4,$V29-4,0)))</f>
        <v/>
      </c>
      <c r="H29" s="183" t="str">
        <f ca="1">IF(ISERROR($V29),"",OFFSET('Smelter Look-up'!$G$4,$V29-4,0))</f>
        <v/>
      </c>
      <c r="I29" s="184" t="str">
        <f ca="1">IF(ISERROR($V29),"",OFFSET('Smelter Look-up'!$H$4,$V29-4,0))</f>
        <v/>
      </c>
      <c r="J29" s="184" t="str">
        <f ca="1">IF(ISERROR($V29),"",OFFSET('Smelter Look-up'!$I$4,$V29-4,0))</f>
        <v/>
      </c>
      <c r="K29" s="224"/>
      <c r="L29" s="224"/>
      <c r="M29" s="224"/>
      <c r="N29" s="224"/>
      <c r="O29" s="224"/>
      <c r="P29" s="185"/>
      <c r="Q29" s="225"/>
      <c r="R29" s="182" t="str">
        <f ca="1">IF(ISERROR($V29),"",OFFSET('Smelter Look-up'!$C$4,$V29-4,0)&amp;"")</f>
        <v/>
      </c>
      <c r="S29" s="181" t="str">
        <f t="shared" ca="1" si="2"/>
        <v/>
      </c>
      <c r="T29" s="181" t="str">
        <f ca="1">IF(B29="","",IF(ISERROR(MATCH($J29,SorP!$B$1:$B$6226,0)),"",INDIRECT("'SorP'!$A$"&amp;MATCH($S29&amp;$J29,SorP!C:C,0))))</f>
        <v/>
      </c>
      <c r="U29" s="201"/>
      <c r="V29" s="226" t="e">
        <f>IF(C29="",NA(),IF(OR(C29="Smelter not listed",C29="Smelter not yet identified"),MATCH($B29&amp;$D29,'Smelter Look-up'!$J:$J,0),MATCH($B29&amp;$C29,'Smelter Look-up'!$J:$J,0)))</f>
        <v>#N/A</v>
      </c>
      <c r="X29" s="227">
        <f t="shared" ca="1" si="3"/>
        <v>0</v>
      </c>
      <c r="AB29" s="228" t="str">
        <f t="shared" si="4"/>
        <v/>
      </c>
    </row>
    <row r="30" spans="1:28" s="227" customFormat="1" ht="20.25">
      <c r="A30" s="181"/>
      <c r="B30" s="182" t="str">
        <f>IF(LEN(A30)=0,"",INDEX('Smelter Look-up'!$A:$A,MATCH($A30,'Smelter Look-up'!$E:$E,0)))</f>
        <v/>
      </c>
      <c r="C30" s="186" t="str">
        <f>IF(LEN(A30)=0,"",INDEX('Smelter Look-up'!$C:$C,MATCH($A30,'Smelter Look-up'!$E:$E,0)))</f>
        <v/>
      </c>
      <c r="D30" s="230"/>
      <c r="E30" s="182" t="str">
        <f ca="1">IF(ISERROR($V30),"",OFFSET('Smelter Look-up'!$D$4,$V30-4,0)&amp;"")</f>
        <v/>
      </c>
      <c r="F30" s="182" t="str">
        <f ca="1">IF(ISERROR($V30),"",OFFSET('Smelter Look-up'!$E$4,$V30-4,0))</f>
        <v/>
      </c>
      <c r="G30" s="182" t="str">
        <f ca="1">IF(C30=$X$4,IF(ISERROR($V30),"Enter smelter details","RMI"),IF(ISERROR($V30),"",OFFSET('Smelter Look-up'!$F$4,$V30-4,0)))</f>
        <v/>
      </c>
      <c r="H30" s="183" t="str">
        <f ca="1">IF(ISERROR($V30),"",OFFSET('Smelter Look-up'!$G$4,$V30-4,0))</f>
        <v/>
      </c>
      <c r="I30" s="184" t="str">
        <f ca="1">IF(ISERROR($V30),"",OFFSET('Smelter Look-up'!$H$4,$V30-4,0))</f>
        <v/>
      </c>
      <c r="J30" s="184" t="str">
        <f ca="1">IF(ISERROR($V30),"",OFFSET('Smelter Look-up'!$I$4,$V30-4,0))</f>
        <v/>
      </c>
      <c r="K30" s="224"/>
      <c r="L30" s="224"/>
      <c r="M30" s="224"/>
      <c r="N30" s="224"/>
      <c r="O30" s="224"/>
      <c r="P30" s="185"/>
      <c r="Q30" s="225"/>
      <c r="R30" s="182" t="str">
        <f ca="1">IF(ISERROR($V30),"",OFFSET('Smelter Look-up'!$C$4,$V30-4,0)&amp;"")</f>
        <v/>
      </c>
      <c r="S30" s="181" t="str">
        <f t="shared" ca="1" si="2"/>
        <v/>
      </c>
      <c r="T30" s="181" t="str">
        <f ca="1">IF(B30="","",IF(ISERROR(MATCH($J30,SorP!$B$1:$B$6226,0)),"",INDIRECT("'SorP'!$A$"&amp;MATCH($S30&amp;$J30,SorP!C:C,0))))</f>
        <v/>
      </c>
      <c r="U30" s="201"/>
      <c r="V30" s="226" t="e">
        <f>IF(C30="",NA(),IF(OR(C30="Smelter not listed",C30="Smelter not yet identified"),MATCH($B30&amp;$D30,'Smelter Look-up'!$J:$J,0),MATCH($B30&amp;$C30,'Smelter Look-up'!$J:$J,0)))</f>
        <v>#N/A</v>
      </c>
      <c r="X30" s="227">
        <f t="shared" ca="1" si="3"/>
        <v>0</v>
      </c>
      <c r="AB30" s="228" t="str">
        <f t="shared" si="4"/>
        <v/>
      </c>
    </row>
    <row r="31" spans="1:28" s="227" customFormat="1" ht="20.25">
      <c r="A31" s="181"/>
      <c r="B31" s="182" t="str">
        <f>IF(LEN(A31)=0,"",INDEX('Smelter Look-up'!$A:$A,MATCH($A31,'Smelter Look-up'!$E:$E,0)))</f>
        <v/>
      </c>
      <c r="C31" s="186" t="str">
        <f>IF(LEN(A31)=0,"",INDEX('Smelter Look-up'!$C:$C,MATCH($A31,'Smelter Look-up'!$E:$E,0)))</f>
        <v/>
      </c>
      <c r="D31" s="230"/>
      <c r="E31" s="182" t="str">
        <f ca="1">IF(ISERROR($V31),"",OFFSET('Smelter Look-up'!$D$4,$V31-4,0)&amp;"")</f>
        <v/>
      </c>
      <c r="F31" s="182" t="str">
        <f ca="1">IF(ISERROR($V31),"",OFFSET('Smelter Look-up'!$E$4,$V31-4,0))</f>
        <v/>
      </c>
      <c r="G31" s="182" t="str">
        <f ca="1">IF(C31=$X$4,IF(ISERROR($V31),"Enter smelter details","RMI"),IF(ISERROR($V31),"",OFFSET('Smelter Look-up'!$F$4,$V31-4,0)))</f>
        <v/>
      </c>
      <c r="H31" s="183" t="str">
        <f ca="1">IF(ISERROR($V31),"",OFFSET('Smelter Look-up'!$G$4,$V31-4,0))</f>
        <v/>
      </c>
      <c r="I31" s="184" t="str">
        <f ca="1">IF(ISERROR($V31),"",OFFSET('Smelter Look-up'!$H$4,$V31-4,0))</f>
        <v/>
      </c>
      <c r="J31" s="184" t="str">
        <f ca="1">IF(ISERROR($V31),"",OFFSET('Smelter Look-up'!$I$4,$V31-4,0))</f>
        <v/>
      </c>
      <c r="K31" s="224"/>
      <c r="L31" s="224"/>
      <c r="M31" s="224"/>
      <c r="N31" s="224"/>
      <c r="O31" s="224"/>
      <c r="P31" s="185"/>
      <c r="Q31" s="225"/>
      <c r="R31" s="182" t="str">
        <f ca="1">IF(ISERROR($V31),"",OFFSET('Smelter Look-up'!$C$4,$V31-4,0)&amp;"")</f>
        <v/>
      </c>
      <c r="S31" s="181" t="str">
        <f t="shared" ca="1" si="2"/>
        <v/>
      </c>
      <c r="T31" s="181" t="str">
        <f ca="1">IF(B31="","",IF(ISERROR(MATCH($J31,SorP!$B$1:$B$6226,0)),"",INDIRECT("'SorP'!$A$"&amp;MATCH($S31&amp;$J31,SorP!C:C,0))))</f>
        <v/>
      </c>
      <c r="U31" s="201"/>
      <c r="V31" s="226" t="e">
        <f>IF(C31="",NA(),IF(OR(C31="Smelter not listed",C31="Smelter not yet identified"),MATCH($B31&amp;$D31,'Smelter Look-up'!$J:$J,0),MATCH($B31&amp;$C31,'Smelter Look-up'!$J:$J,0)))</f>
        <v>#N/A</v>
      </c>
      <c r="X31" s="227">
        <f t="shared" ca="1" si="3"/>
        <v>0</v>
      </c>
      <c r="AB31" s="228" t="str">
        <f t="shared" si="4"/>
        <v/>
      </c>
    </row>
    <row r="32" spans="1:28" s="227" customFormat="1" ht="20.25">
      <c r="A32" s="181"/>
      <c r="B32" s="182" t="str">
        <f>IF(LEN(A32)=0,"",INDEX('Smelter Look-up'!$A:$A,MATCH($A32,'Smelter Look-up'!$E:$E,0)))</f>
        <v/>
      </c>
      <c r="C32" s="186" t="str">
        <f>IF(LEN(A32)=0,"",INDEX('Smelter Look-up'!$C:$C,MATCH($A32,'Smelter Look-up'!$E:$E,0)))</f>
        <v/>
      </c>
      <c r="D32" s="230"/>
      <c r="E32" s="182" t="str">
        <f ca="1">IF(ISERROR($V32),"",OFFSET('Smelter Look-up'!$D$4,$V32-4,0)&amp;"")</f>
        <v/>
      </c>
      <c r="F32" s="182" t="str">
        <f ca="1">IF(ISERROR($V32),"",OFFSET('Smelter Look-up'!$E$4,$V32-4,0))</f>
        <v/>
      </c>
      <c r="G32" s="182" t="str">
        <f ca="1">IF(C32=$X$4,IF(ISERROR($V32),"Enter smelter details","RMI"),IF(ISERROR($V32),"",OFFSET('Smelter Look-up'!$F$4,$V32-4,0)))</f>
        <v/>
      </c>
      <c r="H32" s="183" t="str">
        <f ca="1">IF(ISERROR($V32),"",OFFSET('Smelter Look-up'!$G$4,$V32-4,0))</f>
        <v/>
      </c>
      <c r="I32" s="184" t="str">
        <f ca="1">IF(ISERROR($V32),"",OFFSET('Smelter Look-up'!$H$4,$V32-4,0))</f>
        <v/>
      </c>
      <c r="J32" s="184" t="str">
        <f ca="1">IF(ISERROR($V32),"",OFFSET('Smelter Look-up'!$I$4,$V32-4,0))</f>
        <v/>
      </c>
      <c r="K32" s="224"/>
      <c r="L32" s="224"/>
      <c r="M32" s="224"/>
      <c r="N32" s="224"/>
      <c r="O32" s="224"/>
      <c r="P32" s="185"/>
      <c r="Q32" s="225"/>
      <c r="R32" s="182" t="str">
        <f ca="1">IF(ISERROR($V32),"",OFFSET('Smelter Look-up'!$C$4,$V32-4,0)&amp;"")</f>
        <v/>
      </c>
      <c r="S32" s="181" t="str">
        <f t="shared" ca="1" si="2"/>
        <v/>
      </c>
      <c r="T32" s="181" t="str">
        <f ca="1">IF(B32="","",IF(ISERROR(MATCH($J32,SorP!$B$1:$B$6226,0)),"",INDIRECT("'SorP'!$A$"&amp;MATCH($S32&amp;$J32,SorP!C:C,0))))</f>
        <v/>
      </c>
      <c r="U32" s="201"/>
      <c r="V32" s="226" t="e">
        <f>IF(C32="",NA(),IF(OR(C32="Smelter not listed",C32="Smelter not yet identified"),MATCH($B32&amp;$D32,'Smelter Look-up'!$J:$J,0),MATCH($B32&amp;$C32,'Smelter Look-up'!$J:$J,0)))</f>
        <v>#N/A</v>
      </c>
      <c r="X32" s="227">
        <f t="shared" ca="1" si="3"/>
        <v>0</v>
      </c>
      <c r="AB32" s="228" t="str">
        <f t="shared" si="4"/>
        <v/>
      </c>
    </row>
    <row r="33" spans="1:28" s="227" customFormat="1" ht="20.25">
      <c r="A33" s="181"/>
      <c r="B33" s="182" t="str">
        <f>IF(LEN(A33)=0,"",INDEX('Smelter Look-up'!$A:$A,MATCH($A33,'Smelter Look-up'!$E:$E,0)))</f>
        <v/>
      </c>
      <c r="C33" s="186" t="str">
        <f>IF(LEN(A33)=0,"",INDEX('Smelter Look-up'!$C:$C,MATCH($A33,'Smelter Look-up'!$E:$E,0)))</f>
        <v/>
      </c>
      <c r="D33" s="230"/>
      <c r="E33" s="182" t="str">
        <f ca="1">IF(ISERROR($V33),"",OFFSET('Smelter Look-up'!$D$4,$V33-4,0)&amp;"")</f>
        <v/>
      </c>
      <c r="F33" s="182" t="str">
        <f ca="1">IF(ISERROR($V33),"",OFFSET('Smelter Look-up'!$E$4,$V33-4,0))</f>
        <v/>
      </c>
      <c r="G33" s="182" t="str">
        <f ca="1">IF(C33=$X$4,IF(ISERROR($V33),"Enter smelter details","RMI"),IF(ISERROR($V33),"",OFFSET('Smelter Look-up'!$F$4,$V33-4,0)))</f>
        <v/>
      </c>
      <c r="H33" s="183" t="str">
        <f ca="1">IF(ISERROR($V33),"",OFFSET('Smelter Look-up'!$G$4,$V33-4,0))</f>
        <v/>
      </c>
      <c r="I33" s="184" t="str">
        <f ca="1">IF(ISERROR($V33),"",OFFSET('Smelter Look-up'!$H$4,$V33-4,0))</f>
        <v/>
      </c>
      <c r="J33" s="184" t="str">
        <f ca="1">IF(ISERROR($V33),"",OFFSET('Smelter Look-up'!$I$4,$V33-4,0))</f>
        <v/>
      </c>
      <c r="K33" s="224"/>
      <c r="L33" s="224"/>
      <c r="M33" s="224"/>
      <c r="N33" s="224"/>
      <c r="O33" s="224"/>
      <c r="P33" s="185"/>
      <c r="Q33" s="225"/>
      <c r="R33" s="182" t="str">
        <f ca="1">IF(ISERROR($V33),"",OFFSET('Smelter Look-up'!$C$4,$V33-4,0)&amp;"")</f>
        <v/>
      </c>
      <c r="S33" s="181" t="str">
        <f t="shared" ca="1" si="2"/>
        <v/>
      </c>
      <c r="T33" s="181" t="str">
        <f ca="1">IF(B33="","",IF(ISERROR(MATCH($J33,SorP!$B$1:$B$6226,0)),"",INDIRECT("'SorP'!$A$"&amp;MATCH($S33&amp;$J33,SorP!C:C,0))))</f>
        <v/>
      </c>
      <c r="U33" s="201"/>
      <c r="V33" s="226" t="e">
        <f>IF(C33="",NA(),IF(OR(C33="Smelter not listed",C33="Smelter not yet identified"),MATCH($B33&amp;$D33,'Smelter Look-up'!$J:$J,0),MATCH($B33&amp;$C33,'Smelter Look-up'!$J:$J,0)))</f>
        <v>#N/A</v>
      </c>
      <c r="X33" s="227">
        <f t="shared" ca="1" si="3"/>
        <v>0</v>
      </c>
      <c r="AB33" s="228" t="str">
        <f t="shared" si="4"/>
        <v/>
      </c>
    </row>
    <row r="34" spans="1:28" s="227" customFormat="1" ht="20.25">
      <c r="A34" s="181"/>
      <c r="B34" s="182" t="str">
        <f>IF(LEN(A34)=0,"",INDEX('Smelter Look-up'!$A:$A,MATCH($A34,'Smelter Look-up'!$E:$E,0)))</f>
        <v/>
      </c>
      <c r="C34" s="186" t="str">
        <f>IF(LEN(A34)=0,"",INDEX('Smelter Look-up'!$C:$C,MATCH($A34,'Smelter Look-up'!$E:$E,0)))</f>
        <v/>
      </c>
      <c r="D34" s="230"/>
      <c r="E34" s="182" t="str">
        <f ca="1">IF(ISERROR($V34),"",OFFSET('Smelter Look-up'!$D$4,$V34-4,0)&amp;"")</f>
        <v/>
      </c>
      <c r="F34" s="182" t="str">
        <f ca="1">IF(ISERROR($V34),"",OFFSET('Smelter Look-up'!$E$4,$V34-4,0))</f>
        <v/>
      </c>
      <c r="G34" s="182" t="str">
        <f ca="1">IF(C34=$X$4,IF(ISERROR($V34),"Enter smelter details","RMI"),IF(ISERROR($V34),"",OFFSET('Smelter Look-up'!$F$4,$V34-4,0)))</f>
        <v/>
      </c>
      <c r="H34" s="183" t="str">
        <f ca="1">IF(ISERROR($V34),"",OFFSET('Smelter Look-up'!$G$4,$V34-4,0))</f>
        <v/>
      </c>
      <c r="I34" s="184" t="str">
        <f ca="1">IF(ISERROR($V34),"",OFFSET('Smelter Look-up'!$H$4,$V34-4,0))</f>
        <v/>
      </c>
      <c r="J34" s="184" t="str">
        <f ca="1">IF(ISERROR($V34),"",OFFSET('Smelter Look-up'!$I$4,$V34-4,0))</f>
        <v/>
      </c>
      <c r="K34" s="224"/>
      <c r="L34" s="224"/>
      <c r="M34" s="224"/>
      <c r="N34" s="224"/>
      <c r="O34" s="224"/>
      <c r="P34" s="185"/>
      <c r="Q34" s="225"/>
      <c r="R34" s="182" t="str">
        <f ca="1">IF(ISERROR($V34),"",OFFSET('Smelter Look-up'!$C$4,$V34-4,0)&amp;"")</f>
        <v/>
      </c>
      <c r="S34" s="181" t="str">
        <f t="shared" ca="1" si="2"/>
        <v/>
      </c>
      <c r="T34" s="181" t="str">
        <f ca="1">IF(B34="","",IF(ISERROR(MATCH($J34,SorP!$B$1:$B$6226,0)),"",INDIRECT("'SorP'!$A$"&amp;MATCH($S34&amp;$J34,SorP!C:C,0))))</f>
        <v/>
      </c>
      <c r="U34" s="201"/>
      <c r="V34" s="226" t="e">
        <f>IF(C34="",NA(),IF(OR(C34="Smelter not listed",C34="Smelter not yet identified"),MATCH($B34&amp;$D34,'Smelter Look-up'!$J:$J,0),MATCH($B34&amp;$C34,'Smelter Look-up'!$J:$J,0)))</f>
        <v>#N/A</v>
      </c>
      <c r="X34" s="227">
        <f t="shared" ca="1" si="3"/>
        <v>0</v>
      </c>
      <c r="AB34" s="228" t="str">
        <f t="shared" si="4"/>
        <v/>
      </c>
    </row>
    <row r="35" spans="1:28" s="227" customFormat="1" ht="20.25">
      <c r="A35" s="181"/>
      <c r="B35" s="182" t="str">
        <f>IF(LEN(A35)=0,"",INDEX('Smelter Look-up'!$A:$A,MATCH($A35,'Smelter Look-up'!$E:$E,0)))</f>
        <v/>
      </c>
      <c r="C35" s="186" t="str">
        <f>IF(LEN(A35)=0,"",INDEX('Smelter Look-up'!$C:$C,MATCH($A35,'Smelter Look-up'!$E:$E,0)))</f>
        <v/>
      </c>
      <c r="D35" s="230"/>
      <c r="E35" s="182" t="str">
        <f ca="1">IF(ISERROR($V35),"",OFFSET('Smelter Look-up'!$D$4,$V35-4,0)&amp;"")</f>
        <v/>
      </c>
      <c r="F35" s="182" t="str">
        <f ca="1">IF(ISERROR($V35),"",OFFSET('Smelter Look-up'!$E$4,$V35-4,0))</f>
        <v/>
      </c>
      <c r="G35" s="182" t="str">
        <f ca="1">IF(C35=$X$4,IF(ISERROR($V35),"Enter smelter details","RMI"),IF(ISERROR($V35),"",OFFSET('Smelter Look-up'!$F$4,$V35-4,0)))</f>
        <v/>
      </c>
      <c r="H35" s="183" t="str">
        <f ca="1">IF(ISERROR($V35),"",OFFSET('Smelter Look-up'!$G$4,$V35-4,0))</f>
        <v/>
      </c>
      <c r="I35" s="184" t="str">
        <f ca="1">IF(ISERROR($V35),"",OFFSET('Smelter Look-up'!$H$4,$V35-4,0))</f>
        <v/>
      </c>
      <c r="J35" s="184" t="str">
        <f ca="1">IF(ISERROR($V35),"",OFFSET('Smelter Look-up'!$I$4,$V35-4,0))</f>
        <v/>
      </c>
      <c r="K35" s="224"/>
      <c r="L35" s="224"/>
      <c r="M35" s="224"/>
      <c r="N35" s="224"/>
      <c r="O35" s="224"/>
      <c r="P35" s="185"/>
      <c r="Q35" s="225"/>
      <c r="R35" s="182" t="str">
        <f ca="1">IF(ISERROR($V35),"",OFFSET('Smelter Look-up'!$C$4,$V35-4,0)&amp;"")</f>
        <v/>
      </c>
      <c r="S35" s="181" t="str">
        <f t="shared" ca="1" si="2"/>
        <v/>
      </c>
      <c r="T35" s="181" t="str">
        <f ca="1">IF(B35="","",IF(ISERROR(MATCH($J35,SorP!$B$1:$B$6226,0)),"",INDIRECT("'SorP'!$A$"&amp;MATCH($S35&amp;$J35,SorP!C:C,0))))</f>
        <v/>
      </c>
      <c r="U35" s="201"/>
      <c r="V35" s="226" t="e">
        <f>IF(C35="",NA(),IF(OR(C35="Smelter not listed",C35="Smelter not yet identified"),MATCH($B35&amp;$D35,'Smelter Look-up'!$J:$J,0),MATCH($B35&amp;$C35,'Smelter Look-up'!$J:$J,0)))</f>
        <v>#N/A</v>
      </c>
      <c r="X35" s="227">
        <f t="shared" ca="1" si="3"/>
        <v>0</v>
      </c>
      <c r="AB35" s="228" t="str">
        <f t="shared" si="4"/>
        <v/>
      </c>
    </row>
    <row r="36" spans="1:28" s="227" customFormat="1" ht="20.25">
      <c r="A36" s="181"/>
      <c r="B36" s="182" t="str">
        <f>IF(LEN(A36)=0,"",INDEX('Smelter Look-up'!$A:$A,MATCH($A36,'Smelter Look-up'!$E:$E,0)))</f>
        <v/>
      </c>
      <c r="C36" s="186" t="str">
        <f>IF(LEN(A36)=0,"",INDEX('Smelter Look-up'!$C:$C,MATCH($A36,'Smelter Look-up'!$E:$E,0)))</f>
        <v/>
      </c>
      <c r="D36" s="230"/>
      <c r="E36" s="182" t="str">
        <f ca="1">IF(ISERROR($V36),"",OFFSET('Smelter Look-up'!$D$4,$V36-4,0)&amp;"")</f>
        <v/>
      </c>
      <c r="F36" s="182" t="str">
        <f ca="1">IF(ISERROR($V36),"",OFFSET('Smelter Look-up'!$E$4,$V36-4,0))</f>
        <v/>
      </c>
      <c r="G36" s="182" t="str">
        <f ca="1">IF(C36=$X$4,IF(ISERROR($V36),"Enter smelter details","RMI"),IF(ISERROR($V36),"",OFFSET('Smelter Look-up'!$F$4,$V36-4,0)))</f>
        <v/>
      </c>
      <c r="H36" s="183" t="str">
        <f ca="1">IF(ISERROR($V36),"",OFFSET('Smelter Look-up'!$G$4,$V36-4,0))</f>
        <v/>
      </c>
      <c r="I36" s="184" t="str">
        <f ca="1">IF(ISERROR($V36),"",OFFSET('Smelter Look-up'!$H$4,$V36-4,0))</f>
        <v/>
      </c>
      <c r="J36" s="184" t="str">
        <f ca="1">IF(ISERROR($V36),"",OFFSET('Smelter Look-up'!$I$4,$V36-4,0))</f>
        <v/>
      </c>
      <c r="K36" s="224"/>
      <c r="L36" s="224"/>
      <c r="M36" s="224"/>
      <c r="N36" s="224"/>
      <c r="O36" s="224"/>
      <c r="P36" s="185"/>
      <c r="Q36" s="225"/>
      <c r="R36" s="182" t="str">
        <f ca="1">IF(ISERROR($V36),"",OFFSET('Smelter Look-up'!$C$4,$V36-4,0)&amp;"")</f>
        <v/>
      </c>
      <c r="S36" s="181" t="str">
        <f t="shared" ca="1" si="2"/>
        <v/>
      </c>
      <c r="T36" s="181" t="str">
        <f ca="1">IF(B36="","",IF(ISERROR(MATCH($J36,SorP!$B$1:$B$6226,0)),"",INDIRECT("'SorP'!$A$"&amp;MATCH($S36&amp;$J36,SorP!C:C,0))))</f>
        <v/>
      </c>
      <c r="U36" s="201"/>
      <c r="V36" s="226" t="e">
        <f>IF(C36="",NA(),IF(OR(C36="Smelter not listed",C36="Smelter not yet identified"),MATCH($B36&amp;$D36,'Smelter Look-up'!$J:$J,0),MATCH($B36&amp;$C36,'Smelter Look-up'!$J:$J,0)))</f>
        <v>#N/A</v>
      </c>
      <c r="X36" s="227">
        <f t="shared" ca="1" si="3"/>
        <v>0</v>
      </c>
      <c r="AB36" s="228" t="str">
        <f t="shared" si="4"/>
        <v/>
      </c>
    </row>
    <row r="37" spans="1:28" s="227" customFormat="1" ht="20.25">
      <c r="A37" s="181"/>
      <c r="B37" s="182" t="str">
        <f>IF(LEN(A37)=0,"",INDEX('Smelter Look-up'!$A:$A,MATCH($A37,'Smelter Look-up'!$E:$E,0)))</f>
        <v/>
      </c>
      <c r="C37" s="186" t="str">
        <f>IF(LEN(A37)=0,"",INDEX('Smelter Look-up'!$C:$C,MATCH($A37,'Smelter Look-up'!$E:$E,0)))</f>
        <v/>
      </c>
      <c r="D37" s="230"/>
      <c r="E37" s="182" t="str">
        <f ca="1">IF(ISERROR($V37),"",OFFSET('Smelter Look-up'!$D$4,$V37-4,0)&amp;"")</f>
        <v/>
      </c>
      <c r="F37" s="182" t="str">
        <f ca="1">IF(ISERROR($V37),"",OFFSET('Smelter Look-up'!$E$4,$V37-4,0))</f>
        <v/>
      </c>
      <c r="G37" s="182" t="str">
        <f ca="1">IF(C37=$X$4,IF(ISERROR($V37),"Enter smelter details","RMI"),IF(ISERROR($V37),"",OFFSET('Smelter Look-up'!$F$4,$V37-4,0)))</f>
        <v/>
      </c>
      <c r="H37" s="183" t="str">
        <f ca="1">IF(ISERROR($V37),"",OFFSET('Smelter Look-up'!$G$4,$V37-4,0))</f>
        <v/>
      </c>
      <c r="I37" s="184" t="str">
        <f ca="1">IF(ISERROR($V37),"",OFFSET('Smelter Look-up'!$H$4,$V37-4,0))</f>
        <v/>
      </c>
      <c r="J37" s="184" t="str">
        <f ca="1">IF(ISERROR($V37),"",OFFSET('Smelter Look-up'!$I$4,$V37-4,0))</f>
        <v/>
      </c>
      <c r="K37" s="224"/>
      <c r="L37" s="224"/>
      <c r="M37" s="224"/>
      <c r="N37" s="224"/>
      <c r="O37" s="224"/>
      <c r="P37" s="185"/>
      <c r="Q37" s="225"/>
      <c r="R37" s="182" t="str">
        <f ca="1">IF(ISERROR($V37),"",OFFSET('Smelter Look-up'!$C$4,$V37-4,0)&amp;"")</f>
        <v/>
      </c>
      <c r="S37" s="181" t="str">
        <f t="shared" ca="1" si="2"/>
        <v/>
      </c>
      <c r="T37" s="181" t="str">
        <f ca="1">IF(B37="","",IF(ISERROR(MATCH($J37,SorP!$B$1:$B$6226,0)),"",INDIRECT("'SorP'!$A$"&amp;MATCH($S37&amp;$J37,SorP!C:C,0))))</f>
        <v/>
      </c>
      <c r="U37" s="201"/>
      <c r="V37" s="226" t="e">
        <f>IF(C37="",NA(),IF(OR(C37="Smelter not listed",C37="Smelter not yet identified"),MATCH($B37&amp;$D37,'Smelter Look-up'!$J:$J,0),MATCH($B37&amp;$C37,'Smelter Look-up'!$J:$J,0)))</f>
        <v>#N/A</v>
      </c>
      <c r="X37" s="227">
        <f t="shared" ca="1" si="3"/>
        <v>0</v>
      </c>
      <c r="AB37" s="228" t="str">
        <f t="shared" si="4"/>
        <v/>
      </c>
    </row>
    <row r="38" spans="1:28" s="227" customFormat="1" ht="20.25">
      <c r="A38" s="181"/>
      <c r="B38" s="182" t="str">
        <f>IF(LEN(A38)=0,"",INDEX('Smelter Look-up'!$A:$A,MATCH($A38,'Smelter Look-up'!$E:$E,0)))</f>
        <v/>
      </c>
      <c r="C38" s="186" t="str">
        <f>IF(LEN(A38)=0,"",INDEX('Smelter Look-up'!$C:$C,MATCH($A38,'Smelter Look-up'!$E:$E,0)))</f>
        <v/>
      </c>
      <c r="D38" s="230"/>
      <c r="E38" s="182" t="str">
        <f ca="1">IF(ISERROR($V38),"",OFFSET('Smelter Look-up'!$D$4,$V38-4,0)&amp;"")</f>
        <v/>
      </c>
      <c r="F38" s="182" t="str">
        <f ca="1">IF(ISERROR($V38),"",OFFSET('Smelter Look-up'!$E$4,$V38-4,0))</f>
        <v/>
      </c>
      <c r="G38" s="182" t="str">
        <f ca="1">IF(C38=$X$4,IF(ISERROR($V38),"Enter smelter details","RMI"),IF(ISERROR($V38),"",OFFSET('Smelter Look-up'!$F$4,$V38-4,0)))</f>
        <v/>
      </c>
      <c r="H38" s="183" t="str">
        <f ca="1">IF(ISERROR($V38),"",OFFSET('Smelter Look-up'!$G$4,$V38-4,0))</f>
        <v/>
      </c>
      <c r="I38" s="184" t="str">
        <f ca="1">IF(ISERROR($V38),"",OFFSET('Smelter Look-up'!$H$4,$V38-4,0))</f>
        <v/>
      </c>
      <c r="J38" s="184" t="str">
        <f ca="1">IF(ISERROR($V38),"",OFFSET('Smelter Look-up'!$I$4,$V38-4,0))</f>
        <v/>
      </c>
      <c r="K38" s="224"/>
      <c r="L38" s="224"/>
      <c r="M38" s="224"/>
      <c r="N38" s="224"/>
      <c r="O38" s="224"/>
      <c r="P38" s="185"/>
      <c r="Q38" s="225"/>
      <c r="R38" s="182" t="str">
        <f ca="1">IF(ISERROR($V38),"",OFFSET('Smelter Look-up'!$C$4,$V38-4,0)&amp;"")</f>
        <v/>
      </c>
      <c r="S38" s="181" t="str">
        <f t="shared" ref="S38:S68" ca="1" si="5">IF(B38="","",IF(ISERROR(MATCH($E38,CL,0)),"Unknown",INDIRECT("'C'!$A$"&amp;MATCH($E38,CL,0)+1)))</f>
        <v/>
      </c>
      <c r="T38" s="181" t="str">
        <f ca="1">IF(B38="","",IF(ISERROR(MATCH($J38,SorP!$B$1:$B$6226,0)),"",INDIRECT("'SorP'!$A$"&amp;MATCH($S38&amp;$J38,SorP!C:C,0))))</f>
        <v/>
      </c>
      <c r="U38" s="201"/>
      <c r="V38" s="226" t="e">
        <f>IF(C38="",NA(),IF(OR(C38="Smelter not listed",C38="Smelter not yet identified"),MATCH($B38&amp;$D38,'Smelter Look-up'!$J:$J,0),MATCH($B38&amp;$C38,'Smelter Look-up'!$J:$J,0)))</f>
        <v>#N/A</v>
      </c>
      <c r="X38" s="227">
        <f t="shared" ref="X38:X68" ca="1" si="6">IF(AND(C38="Smelter not listed",OR(LEN(D38)=0,LEN(E38)=0)),1,0)</f>
        <v>0</v>
      </c>
      <c r="AB38" s="228" t="str">
        <f t="shared" ref="AB38:AB68" si="7">B38&amp;C38</f>
        <v/>
      </c>
    </row>
    <row r="39" spans="1:28" s="227" customFormat="1" ht="20.25">
      <c r="A39" s="181"/>
      <c r="B39" s="182" t="str">
        <f>IF(LEN(A39)=0,"",INDEX('Smelter Look-up'!$A:$A,MATCH($A39,'Smelter Look-up'!$E:$E,0)))</f>
        <v/>
      </c>
      <c r="C39" s="186" t="str">
        <f>IF(LEN(A39)=0,"",INDEX('Smelter Look-up'!$C:$C,MATCH($A39,'Smelter Look-up'!$E:$E,0)))</f>
        <v/>
      </c>
      <c r="D39" s="230"/>
      <c r="E39" s="182" t="str">
        <f ca="1">IF(ISERROR($V39),"",OFFSET('Smelter Look-up'!$D$4,$V39-4,0)&amp;"")</f>
        <v/>
      </c>
      <c r="F39" s="182" t="str">
        <f ca="1">IF(ISERROR($V39),"",OFFSET('Smelter Look-up'!$E$4,$V39-4,0))</f>
        <v/>
      </c>
      <c r="G39" s="182" t="str">
        <f ca="1">IF(C39=$X$4,IF(ISERROR($V39),"Enter smelter details","RMI"),IF(ISERROR($V39),"",OFFSET('Smelter Look-up'!$F$4,$V39-4,0)))</f>
        <v/>
      </c>
      <c r="H39" s="183" t="str">
        <f ca="1">IF(ISERROR($V39),"",OFFSET('Smelter Look-up'!$G$4,$V39-4,0))</f>
        <v/>
      </c>
      <c r="I39" s="184" t="str">
        <f ca="1">IF(ISERROR($V39),"",OFFSET('Smelter Look-up'!$H$4,$V39-4,0))</f>
        <v/>
      </c>
      <c r="J39" s="184" t="str">
        <f ca="1">IF(ISERROR($V39),"",OFFSET('Smelter Look-up'!$I$4,$V39-4,0))</f>
        <v/>
      </c>
      <c r="K39" s="224"/>
      <c r="L39" s="224"/>
      <c r="M39" s="224"/>
      <c r="N39" s="224"/>
      <c r="O39" s="224"/>
      <c r="P39" s="185"/>
      <c r="Q39" s="225"/>
      <c r="R39" s="182" t="str">
        <f ca="1">IF(ISERROR($V39),"",OFFSET('Smelter Look-up'!$C$4,$V39-4,0)&amp;"")</f>
        <v/>
      </c>
      <c r="S39" s="181" t="str">
        <f t="shared" ca="1" si="5"/>
        <v/>
      </c>
      <c r="T39" s="181" t="str">
        <f ca="1">IF(B39="","",IF(ISERROR(MATCH($J39,SorP!$B$1:$B$6226,0)),"",INDIRECT("'SorP'!$A$"&amp;MATCH($S39&amp;$J39,SorP!C:C,0))))</f>
        <v/>
      </c>
      <c r="U39" s="201"/>
      <c r="V39" s="226" t="e">
        <f>IF(C39="",NA(),IF(OR(C39="Smelter not listed",C39="Smelter not yet identified"),MATCH($B39&amp;$D39,'Smelter Look-up'!$J:$J,0),MATCH($B39&amp;$C39,'Smelter Look-up'!$J:$J,0)))</f>
        <v>#N/A</v>
      </c>
      <c r="X39" s="227">
        <f t="shared" ca="1" si="6"/>
        <v>0</v>
      </c>
      <c r="AB39" s="228" t="str">
        <f t="shared" si="7"/>
        <v/>
      </c>
    </row>
    <row r="40" spans="1:28" s="227" customFormat="1" ht="20.25">
      <c r="A40" s="181"/>
      <c r="B40" s="182" t="str">
        <f>IF(LEN(A40)=0,"",INDEX('Smelter Look-up'!$A:$A,MATCH($A40,'Smelter Look-up'!$E:$E,0)))</f>
        <v/>
      </c>
      <c r="C40" s="186" t="str">
        <f>IF(LEN(A40)=0,"",INDEX('Smelter Look-up'!$C:$C,MATCH($A40,'Smelter Look-up'!$E:$E,0)))</f>
        <v/>
      </c>
      <c r="D40" s="230"/>
      <c r="E40" s="182" t="str">
        <f ca="1">IF(ISERROR($V40),"",OFFSET('Smelter Look-up'!$D$4,$V40-4,0)&amp;"")</f>
        <v/>
      </c>
      <c r="F40" s="182" t="str">
        <f ca="1">IF(ISERROR($V40),"",OFFSET('Smelter Look-up'!$E$4,$V40-4,0))</f>
        <v/>
      </c>
      <c r="G40" s="182" t="str">
        <f ca="1">IF(C40=$X$4,IF(ISERROR($V40),"Enter smelter details","RMI"),IF(ISERROR($V40),"",OFFSET('Smelter Look-up'!$F$4,$V40-4,0)))</f>
        <v/>
      </c>
      <c r="H40" s="183" t="str">
        <f ca="1">IF(ISERROR($V40),"",OFFSET('Smelter Look-up'!$G$4,$V40-4,0))</f>
        <v/>
      </c>
      <c r="I40" s="184" t="str">
        <f ca="1">IF(ISERROR($V40),"",OFFSET('Smelter Look-up'!$H$4,$V40-4,0))</f>
        <v/>
      </c>
      <c r="J40" s="184" t="str">
        <f ca="1">IF(ISERROR($V40),"",OFFSET('Smelter Look-up'!$I$4,$V40-4,0))</f>
        <v/>
      </c>
      <c r="K40" s="224"/>
      <c r="L40" s="224"/>
      <c r="M40" s="224"/>
      <c r="N40" s="224"/>
      <c r="O40" s="224"/>
      <c r="P40" s="185"/>
      <c r="Q40" s="225"/>
      <c r="R40" s="182" t="str">
        <f ca="1">IF(ISERROR($V40),"",OFFSET('Smelter Look-up'!$C$4,$V40-4,0)&amp;"")</f>
        <v/>
      </c>
      <c r="S40" s="181" t="str">
        <f t="shared" ca="1" si="5"/>
        <v/>
      </c>
      <c r="T40" s="181" t="str">
        <f ca="1">IF(B40="","",IF(ISERROR(MATCH($J40,SorP!$B$1:$B$6226,0)),"",INDIRECT("'SorP'!$A$"&amp;MATCH($S40&amp;$J40,SorP!C:C,0))))</f>
        <v/>
      </c>
      <c r="U40" s="201"/>
      <c r="V40" s="226" t="e">
        <f>IF(C40="",NA(),IF(OR(C40="Smelter not listed",C40="Smelter not yet identified"),MATCH($B40&amp;$D40,'Smelter Look-up'!$J:$J,0),MATCH($B40&amp;$C40,'Smelter Look-up'!$J:$J,0)))</f>
        <v>#N/A</v>
      </c>
      <c r="X40" s="227">
        <f t="shared" ca="1" si="6"/>
        <v>0</v>
      </c>
      <c r="AB40" s="228" t="str">
        <f t="shared" si="7"/>
        <v/>
      </c>
    </row>
    <row r="41" spans="1:28" s="227" customFormat="1" ht="20.25">
      <c r="A41" s="181"/>
      <c r="B41" s="182" t="str">
        <f>IF(LEN(A41)=0,"",INDEX('Smelter Look-up'!$A:$A,MATCH($A41,'Smelter Look-up'!$E:$E,0)))</f>
        <v/>
      </c>
      <c r="C41" s="186" t="str">
        <f>IF(LEN(A41)=0,"",INDEX('Smelter Look-up'!$C:$C,MATCH($A41,'Smelter Look-up'!$E:$E,0)))</f>
        <v/>
      </c>
      <c r="D41" s="230"/>
      <c r="E41" s="182" t="str">
        <f ca="1">IF(ISERROR($V41),"",OFFSET('Smelter Look-up'!$D$4,$V41-4,0)&amp;"")</f>
        <v/>
      </c>
      <c r="F41" s="182" t="str">
        <f ca="1">IF(ISERROR($V41),"",OFFSET('Smelter Look-up'!$E$4,$V41-4,0))</f>
        <v/>
      </c>
      <c r="G41" s="182" t="str">
        <f ca="1">IF(C41=$X$4,IF(ISERROR($V41),"Enter smelter details","RMI"),IF(ISERROR($V41),"",OFFSET('Smelter Look-up'!$F$4,$V41-4,0)))</f>
        <v/>
      </c>
      <c r="H41" s="183" t="str">
        <f ca="1">IF(ISERROR($V41),"",OFFSET('Smelter Look-up'!$G$4,$V41-4,0))</f>
        <v/>
      </c>
      <c r="I41" s="184" t="str">
        <f ca="1">IF(ISERROR($V41),"",OFFSET('Smelter Look-up'!$H$4,$V41-4,0))</f>
        <v/>
      </c>
      <c r="J41" s="184" t="str">
        <f ca="1">IF(ISERROR($V41),"",OFFSET('Smelter Look-up'!$I$4,$V41-4,0))</f>
        <v/>
      </c>
      <c r="K41" s="224"/>
      <c r="L41" s="224"/>
      <c r="M41" s="224"/>
      <c r="N41" s="224"/>
      <c r="O41" s="224"/>
      <c r="P41" s="185"/>
      <c r="Q41" s="225"/>
      <c r="R41" s="182" t="str">
        <f ca="1">IF(ISERROR($V41),"",OFFSET('Smelter Look-up'!$C$4,$V41-4,0)&amp;"")</f>
        <v/>
      </c>
      <c r="S41" s="181" t="str">
        <f t="shared" ca="1" si="5"/>
        <v/>
      </c>
      <c r="T41" s="181" t="str">
        <f ca="1">IF(B41="","",IF(ISERROR(MATCH($J41,SorP!$B$1:$B$6226,0)),"",INDIRECT("'SorP'!$A$"&amp;MATCH($S41&amp;$J41,SorP!C:C,0))))</f>
        <v/>
      </c>
      <c r="U41" s="201"/>
      <c r="V41" s="226" t="e">
        <f>IF(C41="",NA(),IF(OR(C41="Smelter not listed",C41="Smelter not yet identified"),MATCH($B41&amp;$D41,'Smelter Look-up'!$J:$J,0),MATCH($B41&amp;$C41,'Smelter Look-up'!$J:$J,0)))</f>
        <v>#N/A</v>
      </c>
      <c r="X41" s="227">
        <f t="shared" ca="1" si="6"/>
        <v>0</v>
      </c>
      <c r="AB41" s="228" t="str">
        <f t="shared" si="7"/>
        <v/>
      </c>
    </row>
    <row r="42" spans="1:28" s="227" customFormat="1" ht="20.25">
      <c r="A42" s="181"/>
      <c r="B42" s="182" t="str">
        <f>IF(LEN(A42)=0,"",INDEX('Smelter Look-up'!$A:$A,MATCH($A42,'Smelter Look-up'!$E:$E,0)))</f>
        <v/>
      </c>
      <c r="C42" s="186" t="str">
        <f>IF(LEN(A42)=0,"",INDEX('Smelter Look-up'!$C:$C,MATCH($A42,'Smelter Look-up'!$E:$E,0)))</f>
        <v/>
      </c>
      <c r="D42" s="230"/>
      <c r="E42" s="182" t="str">
        <f ca="1">IF(ISERROR($V42),"",OFFSET('Smelter Look-up'!$D$4,$V42-4,0)&amp;"")</f>
        <v/>
      </c>
      <c r="F42" s="182" t="str">
        <f ca="1">IF(ISERROR($V42),"",OFFSET('Smelter Look-up'!$E$4,$V42-4,0))</f>
        <v/>
      </c>
      <c r="G42" s="182" t="str">
        <f ca="1">IF(C42=$X$4,IF(ISERROR($V42),"Enter smelter details","RMI"),IF(ISERROR($V42),"",OFFSET('Smelter Look-up'!$F$4,$V42-4,0)))</f>
        <v/>
      </c>
      <c r="H42" s="183" t="str">
        <f ca="1">IF(ISERROR($V42),"",OFFSET('Smelter Look-up'!$G$4,$V42-4,0))</f>
        <v/>
      </c>
      <c r="I42" s="184" t="str">
        <f ca="1">IF(ISERROR($V42),"",OFFSET('Smelter Look-up'!$H$4,$V42-4,0))</f>
        <v/>
      </c>
      <c r="J42" s="184" t="str">
        <f ca="1">IF(ISERROR($V42),"",OFFSET('Smelter Look-up'!$I$4,$V42-4,0))</f>
        <v/>
      </c>
      <c r="K42" s="224"/>
      <c r="L42" s="224"/>
      <c r="M42" s="224"/>
      <c r="N42" s="224"/>
      <c r="O42" s="224"/>
      <c r="P42" s="185"/>
      <c r="Q42" s="225"/>
      <c r="R42" s="182" t="str">
        <f ca="1">IF(ISERROR($V42),"",OFFSET('Smelter Look-up'!$C$4,$V42-4,0)&amp;"")</f>
        <v/>
      </c>
      <c r="S42" s="181" t="str">
        <f t="shared" ca="1" si="5"/>
        <v/>
      </c>
      <c r="T42" s="181" t="str">
        <f ca="1">IF(B42="","",IF(ISERROR(MATCH($J42,SorP!$B$1:$B$6226,0)),"",INDIRECT("'SorP'!$A$"&amp;MATCH($S42&amp;$J42,SorP!C:C,0))))</f>
        <v/>
      </c>
      <c r="U42" s="201"/>
      <c r="V42" s="226" t="e">
        <f>IF(C42="",NA(),IF(OR(C42="Smelter not listed",C42="Smelter not yet identified"),MATCH($B42&amp;$D42,'Smelter Look-up'!$J:$J,0),MATCH($B42&amp;$C42,'Smelter Look-up'!$J:$J,0)))</f>
        <v>#N/A</v>
      </c>
      <c r="X42" s="227">
        <f t="shared" ca="1" si="6"/>
        <v>0</v>
      </c>
      <c r="AB42" s="228" t="str">
        <f t="shared" si="7"/>
        <v/>
      </c>
    </row>
    <row r="43" spans="1:28" s="227" customFormat="1" ht="20.25">
      <c r="A43" s="181"/>
      <c r="B43" s="182" t="str">
        <f>IF(LEN(A43)=0,"",INDEX('Smelter Look-up'!$A:$A,MATCH($A43,'Smelter Look-up'!$E:$E,0)))</f>
        <v/>
      </c>
      <c r="C43" s="186" t="str">
        <f>IF(LEN(A43)=0,"",INDEX('Smelter Look-up'!$C:$C,MATCH($A43,'Smelter Look-up'!$E:$E,0)))</f>
        <v/>
      </c>
      <c r="D43" s="230"/>
      <c r="E43" s="182" t="str">
        <f ca="1">IF(ISERROR($V43),"",OFFSET('Smelter Look-up'!$D$4,$V43-4,0)&amp;"")</f>
        <v/>
      </c>
      <c r="F43" s="182" t="str">
        <f ca="1">IF(ISERROR($V43),"",OFFSET('Smelter Look-up'!$E$4,$V43-4,0))</f>
        <v/>
      </c>
      <c r="G43" s="182" t="str">
        <f ca="1">IF(C43=$X$4,IF(ISERROR($V43),"Enter smelter details","RMI"),IF(ISERROR($V43),"",OFFSET('Smelter Look-up'!$F$4,$V43-4,0)))</f>
        <v/>
      </c>
      <c r="H43" s="183" t="str">
        <f ca="1">IF(ISERROR($V43),"",OFFSET('Smelter Look-up'!$G$4,$V43-4,0))</f>
        <v/>
      </c>
      <c r="I43" s="184" t="str">
        <f ca="1">IF(ISERROR($V43),"",OFFSET('Smelter Look-up'!$H$4,$V43-4,0))</f>
        <v/>
      </c>
      <c r="J43" s="184" t="str">
        <f ca="1">IF(ISERROR($V43),"",OFFSET('Smelter Look-up'!$I$4,$V43-4,0))</f>
        <v/>
      </c>
      <c r="K43" s="224"/>
      <c r="L43" s="224"/>
      <c r="M43" s="224"/>
      <c r="N43" s="224"/>
      <c r="O43" s="224"/>
      <c r="P43" s="185"/>
      <c r="Q43" s="225"/>
      <c r="R43" s="182" t="str">
        <f ca="1">IF(ISERROR($V43),"",OFFSET('Smelter Look-up'!$C$4,$V43-4,0)&amp;"")</f>
        <v/>
      </c>
      <c r="S43" s="181" t="str">
        <f t="shared" ca="1" si="5"/>
        <v/>
      </c>
      <c r="T43" s="181" t="str">
        <f ca="1">IF(B43="","",IF(ISERROR(MATCH($J43,SorP!$B$1:$B$6226,0)),"",INDIRECT("'SorP'!$A$"&amp;MATCH($S43&amp;$J43,SorP!C:C,0))))</f>
        <v/>
      </c>
      <c r="U43" s="201"/>
      <c r="V43" s="226" t="e">
        <f>IF(C43="",NA(),IF(OR(C43="Smelter not listed",C43="Smelter not yet identified"),MATCH($B43&amp;$D43,'Smelter Look-up'!$J:$J,0),MATCH($B43&amp;$C43,'Smelter Look-up'!$J:$J,0)))</f>
        <v>#N/A</v>
      </c>
      <c r="X43" s="227">
        <f t="shared" ca="1" si="6"/>
        <v>0</v>
      </c>
      <c r="AB43" s="228" t="str">
        <f t="shared" si="7"/>
        <v/>
      </c>
    </row>
    <row r="44" spans="1:28" s="227" customFormat="1" ht="20.25">
      <c r="A44" s="181"/>
      <c r="B44" s="182" t="str">
        <f>IF(LEN(A44)=0,"",INDEX('Smelter Look-up'!$A:$A,MATCH($A44,'Smelter Look-up'!$E:$E,0)))</f>
        <v/>
      </c>
      <c r="C44" s="186" t="str">
        <f>IF(LEN(A44)=0,"",INDEX('Smelter Look-up'!$C:$C,MATCH($A44,'Smelter Look-up'!$E:$E,0)))</f>
        <v/>
      </c>
      <c r="D44" s="230"/>
      <c r="E44" s="182" t="str">
        <f ca="1">IF(ISERROR($V44),"",OFFSET('Smelter Look-up'!$D$4,$V44-4,0)&amp;"")</f>
        <v/>
      </c>
      <c r="F44" s="182" t="str">
        <f ca="1">IF(ISERROR($V44),"",OFFSET('Smelter Look-up'!$E$4,$V44-4,0))</f>
        <v/>
      </c>
      <c r="G44" s="182" t="str">
        <f ca="1">IF(C44=$X$4,IF(ISERROR($V44),"Enter smelter details","RMI"),IF(ISERROR($V44),"",OFFSET('Smelter Look-up'!$F$4,$V44-4,0)))</f>
        <v/>
      </c>
      <c r="H44" s="183" t="str">
        <f ca="1">IF(ISERROR($V44),"",OFFSET('Smelter Look-up'!$G$4,$V44-4,0))</f>
        <v/>
      </c>
      <c r="I44" s="184" t="str">
        <f ca="1">IF(ISERROR($V44),"",OFFSET('Smelter Look-up'!$H$4,$V44-4,0))</f>
        <v/>
      </c>
      <c r="J44" s="184" t="str">
        <f ca="1">IF(ISERROR($V44),"",OFFSET('Smelter Look-up'!$I$4,$V44-4,0))</f>
        <v/>
      </c>
      <c r="K44" s="224"/>
      <c r="L44" s="224"/>
      <c r="M44" s="224"/>
      <c r="N44" s="224"/>
      <c r="O44" s="224"/>
      <c r="P44" s="185"/>
      <c r="Q44" s="225"/>
      <c r="R44" s="182" t="str">
        <f ca="1">IF(ISERROR($V44),"",OFFSET('Smelter Look-up'!$C$4,$V44-4,0)&amp;"")</f>
        <v/>
      </c>
      <c r="S44" s="181" t="str">
        <f t="shared" ca="1" si="5"/>
        <v/>
      </c>
      <c r="T44" s="181" t="str">
        <f ca="1">IF(B44="","",IF(ISERROR(MATCH($J44,SorP!$B$1:$B$6226,0)),"",INDIRECT("'SorP'!$A$"&amp;MATCH($S44&amp;$J44,SorP!C:C,0))))</f>
        <v/>
      </c>
      <c r="U44" s="201"/>
      <c r="V44" s="226" t="e">
        <f>IF(C44="",NA(),IF(OR(C44="Smelter not listed",C44="Smelter not yet identified"),MATCH($B44&amp;$D44,'Smelter Look-up'!$J:$J,0),MATCH($B44&amp;$C44,'Smelter Look-up'!$J:$J,0)))</f>
        <v>#N/A</v>
      </c>
      <c r="X44" s="227">
        <f t="shared" ca="1" si="6"/>
        <v>0</v>
      </c>
      <c r="AB44" s="228" t="str">
        <f t="shared" si="7"/>
        <v/>
      </c>
    </row>
    <row r="45" spans="1:28" s="227" customFormat="1" ht="20.25">
      <c r="A45" s="181"/>
      <c r="B45" s="182" t="str">
        <f>IF(LEN(A45)=0,"",INDEX('Smelter Look-up'!$A:$A,MATCH($A45,'Smelter Look-up'!$E:$E,0)))</f>
        <v/>
      </c>
      <c r="C45" s="186" t="str">
        <f>IF(LEN(A45)=0,"",INDEX('Smelter Look-up'!$C:$C,MATCH($A45,'Smelter Look-up'!$E:$E,0)))</f>
        <v/>
      </c>
      <c r="D45" s="230"/>
      <c r="E45" s="182" t="str">
        <f ca="1">IF(ISERROR($V45),"",OFFSET('Smelter Look-up'!$D$4,$V45-4,0)&amp;"")</f>
        <v/>
      </c>
      <c r="F45" s="182" t="str">
        <f ca="1">IF(ISERROR($V45),"",OFFSET('Smelter Look-up'!$E$4,$V45-4,0))</f>
        <v/>
      </c>
      <c r="G45" s="182" t="str">
        <f ca="1">IF(C45=$X$4,IF(ISERROR($V45),"Enter smelter details","RMI"),IF(ISERROR($V45),"",OFFSET('Smelter Look-up'!$F$4,$V45-4,0)))</f>
        <v/>
      </c>
      <c r="H45" s="183" t="str">
        <f ca="1">IF(ISERROR($V45),"",OFFSET('Smelter Look-up'!$G$4,$V45-4,0))</f>
        <v/>
      </c>
      <c r="I45" s="184" t="str">
        <f ca="1">IF(ISERROR($V45),"",OFFSET('Smelter Look-up'!$H$4,$V45-4,0))</f>
        <v/>
      </c>
      <c r="J45" s="184" t="str">
        <f ca="1">IF(ISERROR($V45),"",OFFSET('Smelter Look-up'!$I$4,$V45-4,0))</f>
        <v/>
      </c>
      <c r="K45" s="224"/>
      <c r="L45" s="224"/>
      <c r="M45" s="224"/>
      <c r="N45" s="224"/>
      <c r="O45" s="224"/>
      <c r="P45" s="185"/>
      <c r="Q45" s="225"/>
      <c r="R45" s="182" t="str">
        <f ca="1">IF(ISERROR($V45),"",OFFSET('Smelter Look-up'!$C$4,$V45-4,0)&amp;"")</f>
        <v/>
      </c>
      <c r="S45" s="181" t="str">
        <f t="shared" ca="1" si="5"/>
        <v/>
      </c>
      <c r="T45" s="181" t="str">
        <f ca="1">IF(B45="","",IF(ISERROR(MATCH($J45,SorP!$B$1:$B$6226,0)),"",INDIRECT("'SorP'!$A$"&amp;MATCH($S45&amp;$J45,SorP!C:C,0))))</f>
        <v/>
      </c>
      <c r="U45" s="201"/>
      <c r="V45" s="226" t="e">
        <f>IF(C45="",NA(),IF(OR(C45="Smelter not listed",C45="Smelter not yet identified"),MATCH($B45&amp;$D45,'Smelter Look-up'!$J:$J,0),MATCH($B45&amp;$C45,'Smelter Look-up'!$J:$J,0)))</f>
        <v>#N/A</v>
      </c>
      <c r="X45" s="227">
        <f t="shared" ca="1" si="6"/>
        <v>0</v>
      </c>
      <c r="AB45" s="228" t="str">
        <f t="shared" si="7"/>
        <v/>
      </c>
    </row>
    <row r="46" spans="1:28" s="227" customFormat="1" ht="20.25">
      <c r="A46" s="181"/>
      <c r="B46" s="182" t="str">
        <f>IF(LEN(A46)=0,"",INDEX('Smelter Look-up'!$A:$A,MATCH($A46,'Smelter Look-up'!$E:$E,0)))</f>
        <v/>
      </c>
      <c r="C46" s="186" t="str">
        <f>IF(LEN(A46)=0,"",INDEX('Smelter Look-up'!$C:$C,MATCH($A46,'Smelter Look-up'!$E:$E,0)))</f>
        <v/>
      </c>
      <c r="D46" s="230"/>
      <c r="E46" s="182" t="str">
        <f ca="1">IF(ISERROR($V46),"",OFFSET('Smelter Look-up'!$D$4,$V46-4,0)&amp;"")</f>
        <v/>
      </c>
      <c r="F46" s="182" t="str">
        <f ca="1">IF(ISERROR($V46),"",OFFSET('Smelter Look-up'!$E$4,$V46-4,0))</f>
        <v/>
      </c>
      <c r="G46" s="182" t="str">
        <f ca="1">IF(C46=$X$4,IF(ISERROR($V46),"Enter smelter details","RMI"),IF(ISERROR($V46),"",OFFSET('Smelter Look-up'!$F$4,$V46-4,0)))</f>
        <v/>
      </c>
      <c r="H46" s="183" t="str">
        <f ca="1">IF(ISERROR($V46),"",OFFSET('Smelter Look-up'!$G$4,$V46-4,0))</f>
        <v/>
      </c>
      <c r="I46" s="184" t="str">
        <f ca="1">IF(ISERROR($V46),"",OFFSET('Smelter Look-up'!$H$4,$V46-4,0))</f>
        <v/>
      </c>
      <c r="J46" s="184" t="str">
        <f ca="1">IF(ISERROR($V46),"",OFFSET('Smelter Look-up'!$I$4,$V46-4,0))</f>
        <v/>
      </c>
      <c r="K46" s="224"/>
      <c r="L46" s="224"/>
      <c r="M46" s="224"/>
      <c r="N46" s="224"/>
      <c r="O46" s="224"/>
      <c r="P46" s="185"/>
      <c r="Q46" s="225"/>
      <c r="R46" s="182" t="str">
        <f ca="1">IF(ISERROR($V46),"",OFFSET('Smelter Look-up'!$C$4,$V46-4,0)&amp;"")</f>
        <v/>
      </c>
      <c r="S46" s="181" t="str">
        <f t="shared" ca="1" si="5"/>
        <v/>
      </c>
      <c r="T46" s="181" t="str">
        <f ca="1">IF(B46="","",IF(ISERROR(MATCH($J46,SorP!$B$1:$B$6226,0)),"",INDIRECT("'SorP'!$A$"&amp;MATCH($S46&amp;$J46,SorP!C:C,0))))</f>
        <v/>
      </c>
      <c r="U46" s="201"/>
      <c r="V46" s="226" t="e">
        <f>IF(C46="",NA(),IF(OR(C46="Smelter not listed",C46="Smelter not yet identified"),MATCH($B46&amp;$D46,'Smelter Look-up'!$J:$J,0),MATCH($B46&amp;$C46,'Smelter Look-up'!$J:$J,0)))</f>
        <v>#N/A</v>
      </c>
      <c r="X46" s="227">
        <f t="shared" ca="1" si="6"/>
        <v>0</v>
      </c>
      <c r="AB46" s="228" t="str">
        <f t="shared" si="7"/>
        <v/>
      </c>
    </row>
    <row r="47" spans="1:28" s="227" customFormat="1" ht="20.25">
      <c r="A47" s="181"/>
      <c r="B47" s="182" t="str">
        <f>IF(LEN(A47)=0,"",INDEX('Smelter Look-up'!$A:$A,MATCH($A47,'Smelter Look-up'!$E:$E,0)))</f>
        <v/>
      </c>
      <c r="C47" s="186" t="str">
        <f>IF(LEN(A47)=0,"",INDEX('Smelter Look-up'!$C:$C,MATCH($A47,'Smelter Look-up'!$E:$E,0)))</f>
        <v/>
      </c>
      <c r="D47" s="230"/>
      <c r="E47" s="182" t="str">
        <f ca="1">IF(ISERROR($V47),"",OFFSET('Smelter Look-up'!$D$4,$V47-4,0)&amp;"")</f>
        <v/>
      </c>
      <c r="F47" s="182" t="str">
        <f ca="1">IF(ISERROR($V47),"",OFFSET('Smelter Look-up'!$E$4,$V47-4,0))</f>
        <v/>
      </c>
      <c r="G47" s="182" t="str">
        <f ca="1">IF(C47=$X$4,IF(ISERROR($V47),"Enter smelter details","RMI"),IF(ISERROR($V47),"",OFFSET('Smelter Look-up'!$F$4,$V47-4,0)))</f>
        <v/>
      </c>
      <c r="H47" s="183" t="str">
        <f ca="1">IF(ISERROR($V47),"",OFFSET('Smelter Look-up'!$G$4,$V47-4,0))</f>
        <v/>
      </c>
      <c r="I47" s="184" t="str">
        <f ca="1">IF(ISERROR($V47),"",OFFSET('Smelter Look-up'!$H$4,$V47-4,0))</f>
        <v/>
      </c>
      <c r="J47" s="184" t="str">
        <f ca="1">IF(ISERROR($V47),"",OFFSET('Smelter Look-up'!$I$4,$V47-4,0))</f>
        <v/>
      </c>
      <c r="K47" s="224"/>
      <c r="L47" s="224"/>
      <c r="M47" s="224"/>
      <c r="N47" s="224"/>
      <c r="O47" s="224"/>
      <c r="P47" s="185"/>
      <c r="Q47" s="225"/>
      <c r="R47" s="182" t="str">
        <f ca="1">IF(ISERROR($V47),"",OFFSET('Smelter Look-up'!$C$4,$V47-4,0)&amp;"")</f>
        <v/>
      </c>
      <c r="S47" s="181" t="str">
        <f t="shared" ca="1" si="5"/>
        <v/>
      </c>
      <c r="T47" s="181" t="str">
        <f ca="1">IF(B47="","",IF(ISERROR(MATCH($J47,SorP!$B$1:$B$6226,0)),"",INDIRECT("'SorP'!$A$"&amp;MATCH($S47&amp;$J47,SorP!C:C,0))))</f>
        <v/>
      </c>
      <c r="U47" s="201"/>
      <c r="V47" s="226" t="e">
        <f>IF(C47="",NA(),IF(OR(C47="Smelter not listed",C47="Smelter not yet identified"),MATCH($B47&amp;$D47,'Smelter Look-up'!$J:$J,0),MATCH($B47&amp;$C47,'Smelter Look-up'!$J:$J,0)))</f>
        <v>#N/A</v>
      </c>
      <c r="X47" s="227">
        <f t="shared" ca="1" si="6"/>
        <v>0</v>
      </c>
      <c r="AB47" s="228" t="str">
        <f t="shared" si="7"/>
        <v/>
      </c>
    </row>
    <row r="48" spans="1:28" s="227" customFormat="1" ht="20.25">
      <c r="A48" s="181"/>
      <c r="B48" s="182" t="str">
        <f>IF(LEN(A48)=0,"",INDEX('Smelter Look-up'!$A:$A,MATCH($A48,'Smelter Look-up'!$E:$E,0)))</f>
        <v/>
      </c>
      <c r="C48" s="186" t="str">
        <f>IF(LEN(A48)=0,"",INDEX('Smelter Look-up'!$C:$C,MATCH($A48,'Smelter Look-up'!$E:$E,0)))</f>
        <v/>
      </c>
      <c r="D48" s="230"/>
      <c r="E48" s="182" t="str">
        <f ca="1">IF(ISERROR($V48),"",OFFSET('Smelter Look-up'!$D$4,$V48-4,0)&amp;"")</f>
        <v/>
      </c>
      <c r="F48" s="182" t="str">
        <f ca="1">IF(ISERROR($V48),"",OFFSET('Smelter Look-up'!$E$4,$V48-4,0))</f>
        <v/>
      </c>
      <c r="G48" s="182" t="str">
        <f ca="1">IF(C48=$X$4,IF(ISERROR($V48),"Enter smelter details","RMI"),IF(ISERROR($V48),"",OFFSET('Smelter Look-up'!$F$4,$V48-4,0)))</f>
        <v/>
      </c>
      <c r="H48" s="183" t="str">
        <f ca="1">IF(ISERROR($V48),"",OFFSET('Smelter Look-up'!$G$4,$V48-4,0))</f>
        <v/>
      </c>
      <c r="I48" s="184" t="str">
        <f ca="1">IF(ISERROR($V48),"",OFFSET('Smelter Look-up'!$H$4,$V48-4,0))</f>
        <v/>
      </c>
      <c r="J48" s="184" t="str">
        <f ca="1">IF(ISERROR($V48),"",OFFSET('Smelter Look-up'!$I$4,$V48-4,0))</f>
        <v/>
      </c>
      <c r="K48" s="224"/>
      <c r="L48" s="224"/>
      <c r="M48" s="224"/>
      <c r="N48" s="224"/>
      <c r="O48" s="224"/>
      <c r="P48" s="185"/>
      <c r="Q48" s="225"/>
      <c r="R48" s="182" t="str">
        <f ca="1">IF(ISERROR($V48),"",OFFSET('Smelter Look-up'!$C$4,$V48-4,0)&amp;"")</f>
        <v/>
      </c>
      <c r="S48" s="181" t="str">
        <f t="shared" ca="1" si="5"/>
        <v/>
      </c>
      <c r="T48" s="181" t="str">
        <f ca="1">IF(B48="","",IF(ISERROR(MATCH($J48,SorP!$B$1:$B$6226,0)),"",INDIRECT("'SorP'!$A$"&amp;MATCH($S48&amp;$J48,SorP!C:C,0))))</f>
        <v/>
      </c>
      <c r="U48" s="201"/>
      <c r="V48" s="226" t="e">
        <f>IF(C48="",NA(),IF(OR(C48="Smelter not listed",C48="Smelter not yet identified"),MATCH($B48&amp;$D48,'Smelter Look-up'!$J:$J,0),MATCH($B48&amp;$C48,'Smelter Look-up'!$J:$J,0)))</f>
        <v>#N/A</v>
      </c>
      <c r="X48" s="227">
        <f t="shared" ca="1" si="6"/>
        <v>0</v>
      </c>
      <c r="AB48" s="228" t="str">
        <f t="shared" si="7"/>
        <v/>
      </c>
    </row>
    <row r="49" spans="1:28" s="227" customFormat="1" ht="20.25">
      <c r="A49" s="181"/>
      <c r="B49" s="182" t="str">
        <f>IF(LEN(A49)=0,"",INDEX('Smelter Look-up'!$A:$A,MATCH($A49,'Smelter Look-up'!$E:$E,0)))</f>
        <v/>
      </c>
      <c r="C49" s="186" t="str">
        <f>IF(LEN(A49)=0,"",INDEX('Smelter Look-up'!$C:$C,MATCH($A49,'Smelter Look-up'!$E:$E,0)))</f>
        <v/>
      </c>
      <c r="D49" s="230"/>
      <c r="E49" s="182" t="str">
        <f ca="1">IF(ISERROR($V49),"",OFFSET('Smelter Look-up'!$D$4,$V49-4,0)&amp;"")</f>
        <v/>
      </c>
      <c r="F49" s="182" t="str">
        <f ca="1">IF(ISERROR($V49),"",OFFSET('Smelter Look-up'!$E$4,$V49-4,0))</f>
        <v/>
      </c>
      <c r="G49" s="182" t="str">
        <f ca="1">IF(C49=$X$4,IF(ISERROR($V49),"Enter smelter details","RMI"),IF(ISERROR($V49),"",OFFSET('Smelter Look-up'!$F$4,$V49-4,0)))</f>
        <v/>
      </c>
      <c r="H49" s="183" t="str">
        <f ca="1">IF(ISERROR($V49),"",OFFSET('Smelter Look-up'!$G$4,$V49-4,0))</f>
        <v/>
      </c>
      <c r="I49" s="184" t="str">
        <f ca="1">IF(ISERROR($V49),"",OFFSET('Smelter Look-up'!$H$4,$V49-4,0))</f>
        <v/>
      </c>
      <c r="J49" s="184" t="str">
        <f ca="1">IF(ISERROR($V49),"",OFFSET('Smelter Look-up'!$I$4,$V49-4,0))</f>
        <v/>
      </c>
      <c r="K49" s="224"/>
      <c r="L49" s="224"/>
      <c r="M49" s="224"/>
      <c r="N49" s="224"/>
      <c r="O49" s="224"/>
      <c r="P49" s="185"/>
      <c r="Q49" s="225"/>
      <c r="R49" s="182" t="str">
        <f ca="1">IF(ISERROR($V49),"",OFFSET('Smelter Look-up'!$C$4,$V49-4,0)&amp;"")</f>
        <v/>
      </c>
      <c r="S49" s="181" t="str">
        <f t="shared" ca="1" si="5"/>
        <v/>
      </c>
      <c r="T49" s="181" t="str">
        <f ca="1">IF(B49="","",IF(ISERROR(MATCH($J49,SorP!$B$1:$B$6226,0)),"",INDIRECT("'SorP'!$A$"&amp;MATCH($S49&amp;$J49,SorP!C:C,0))))</f>
        <v/>
      </c>
      <c r="U49" s="201"/>
      <c r="V49" s="226" t="e">
        <f>IF(C49="",NA(),IF(OR(C49="Smelter not listed",C49="Smelter not yet identified"),MATCH($B49&amp;$D49,'Smelter Look-up'!$J:$J,0),MATCH($B49&amp;$C49,'Smelter Look-up'!$J:$J,0)))</f>
        <v>#N/A</v>
      </c>
      <c r="X49" s="227">
        <f t="shared" ca="1" si="6"/>
        <v>0</v>
      </c>
      <c r="AB49" s="228" t="str">
        <f t="shared" si="7"/>
        <v/>
      </c>
    </row>
    <row r="50" spans="1:28" s="227" customFormat="1" ht="20.25">
      <c r="A50" s="181"/>
      <c r="B50" s="182" t="str">
        <f>IF(LEN(A50)=0,"",INDEX('Smelter Look-up'!$A:$A,MATCH($A50,'Smelter Look-up'!$E:$E,0)))</f>
        <v/>
      </c>
      <c r="C50" s="186" t="str">
        <f>IF(LEN(A50)=0,"",INDEX('Smelter Look-up'!$C:$C,MATCH($A50,'Smelter Look-up'!$E:$E,0)))</f>
        <v/>
      </c>
      <c r="D50" s="230"/>
      <c r="E50" s="182" t="str">
        <f ca="1">IF(ISERROR($V50),"",OFFSET('Smelter Look-up'!$D$4,$V50-4,0)&amp;"")</f>
        <v/>
      </c>
      <c r="F50" s="182" t="str">
        <f ca="1">IF(ISERROR($V50),"",OFFSET('Smelter Look-up'!$E$4,$V50-4,0))</f>
        <v/>
      </c>
      <c r="G50" s="182" t="str">
        <f ca="1">IF(C50=$X$4,IF(ISERROR($V50),"Enter smelter details","RMI"),IF(ISERROR($V50),"",OFFSET('Smelter Look-up'!$F$4,$V50-4,0)))</f>
        <v/>
      </c>
      <c r="H50" s="183" t="str">
        <f ca="1">IF(ISERROR($V50),"",OFFSET('Smelter Look-up'!$G$4,$V50-4,0))</f>
        <v/>
      </c>
      <c r="I50" s="184" t="str">
        <f ca="1">IF(ISERROR($V50),"",OFFSET('Smelter Look-up'!$H$4,$V50-4,0))</f>
        <v/>
      </c>
      <c r="J50" s="184" t="str">
        <f ca="1">IF(ISERROR($V50),"",OFFSET('Smelter Look-up'!$I$4,$V50-4,0))</f>
        <v/>
      </c>
      <c r="K50" s="224"/>
      <c r="L50" s="224"/>
      <c r="M50" s="224"/>
      <c r="N50" s="224"/>
      <c r="O50" s="224"/>
      <c r="P50" s="185"/>
      <c r="Q50" s="225"/>
      <c r="R50" s="182" t="str">
        <f ca="1">IF(ISERROR($V50),"",OFFSET('Smelter Look-up'!$C$4,$V50-4,0)&amp;"")</f>
        <v/>
      </c>
      <c r="S50" s="181" t="str">
        <f t="shared" ca="1" si="5"/>
        <v/>
      </c>
      <c r="T50" s="181" t="str">
        <f ca="1">IF(B50="","",IF(ISERROR(MATCH($J50,SorP!$B$1:$B$6226,0)),"",INDIRECT("'SorP'!$A$"&amp;MATCH($S50&amp;$J50,SorP!C:C,0))))</f>
        <v/>
      </c>
      <c r="U50" s="201"/>
      <c r="V50" s="226" t="e">
        <f>IF(C50="",NA(),IF(OR(C50="Smelter not listed",C50="Smelter not yet identified"),MATCH($B50&amp;$D50,'Smelter Look-up'!$J:$J,0),MATCH($B50&amp;$C50,'Smelter Look-up'!$J:$J,0)))</f>
        <v>#N/A</v>
      </c>
      <c r="X50" s="227">
        <f t="shared" ca="1" si="6"/>
        <v>0</v>
      </c>
      <c r="AB50" s="228" t="str">
        <f t="shared" si="7"/>
        <v/>
      </c>
    </row>
    <row r="51" spans="1:28" s="227" customFormat="1" ht="20.25">
      <c r="A51" s="181"/>
      <c r="B51" s="182" t="str">
        <f>IF(LEN(A51)=0,"",INDEX('Smelter Look-up'!$A:$A,MATCH($A51,'Smelter Look-up'!$E:$E,0)))</f>
        <v/>
      </c>
      <c r="C51" s="186" t="str">
        <f>IF(LEN(A51)=0,"",INDEX('Smelter Look-up'!$C:$C,MATCH($A51,'Smelter Look-up'!$E:$E,0)))</f>
        <v/>
      </c>
      <c r="D51" s="230"/>
      <c r="E51" s="182" t="str">
        <f ca="1">IF(ISERROR($V51),"",OFFSET('Smelter Look-up'!$D$4,$V51-4,0)&amp;"")</f>
        <v/>
      </c>
      <c r="F51" s="182" t="str">
        <f ca="1">IF(ISERROR($V51),"",OFFSET('Smelter Look-up'!$E$4,$V51-4,0))</f>
        <v/>
      </c>
      <c r="G51" s="182" t="str">
        <f ca="1">IF(C51=$X$4,IF(ISERROR($V51),"Enter smelter details","RMI"),IF(ISERROR($V51),"",OFFSET('Smelter Look-up'!$F$4,$V51-4,0)))</f>
        <v/>
      </c>
      <c r="H51" s="183" t="str">
        <f ca="1">IF(ISERROR($V51),"",OFFSET('Smelter Look-up'!$G$4,$V51-4,0))</f>
        <v/>
      </c>
      <c r="I51" s="184" t="str">
        <f ca="1">IF(ISERROR($V51),"",OFFSET('Smelter Look-up'!$H$4,$V51-4,0))</f>
        <v/>
      </c>
      <c r="J51" s="184" t="str">
        <f ca="1">IF(ISERROR($V51),"",OFFSET('Smelter Look-up'!$I$4,$V51-4,0))</f>
        <v/>
      </c>
      <c r="K51" s="224"/>
      <c r="L51" s="224"/>
      <c r="M51" s="224"/>
      <c r="N51" s="224"/>
      <c r="O51" s="224"/>
      <c r="P51" s="185"/>
      <c r="Q51" s="225"/>
      <c r="R51" s="182" t="str">
        <f ca="1">IF(ISERROR($V51),"",OFFSET('Smelter Look-up'!$C$4,$V51-4,0)&amp;"")</f>
        <v/>
      </c>
      <c r="S51" s="181" t="str">
        <f t="shared" ca="1" si="5"/>
        <v/>
      </c>
      <c r="T51" s="181" t="str">
        <f ca="1">IF(B51="","",IF(ISERROR(MATCH($J51,SorP!$B$1:$B$6226,0)),"",INDIRECT("'SorP'!$A$"&amp;MATCH($S51&amp;$J51,SorP!C:C,0))))</f>
        <v/>
      </c>
      <c r="U51" s="201"/>
      <c r="V51" s="226" t="e">
        <f>IF(C51="",NA(),IF(OR(C51="Smelter not listed",C51="Smelter not yet identified"),MATCH($B51&amp;$D51,'Smelter Look-up'!$J:$J,0),MATCH($B51&amp;$C51,'Smelter Look-up'!$J:$J,0)))</f>
        <v>#N/A</v>
      </c>
      <c r="X51" s="227">
        <f t="shared" ca="1" si="6"/>
        <v>0</v>
      </c>
      <c r="AB51" s="228" t="str">
        <f t="shared" si="7"/>
        <v/>
      </c>
    </row>
    <row r="52" spans="1:28" s="227" customFormat="1" ht="20.25">
      <c r="A52" s="181"/>
      <c r="B52" s="182" t="str">
        <f>IF(LEN(A52)=0,"",INDEX('Smelter Look-up'!$A:$A,MATCH($A52,'Smelter Look-up'!$E:$E,0)))</f>
        <v/>
      </c>
      <c r="C52" s="186" t="str">
        <f>IF(LEN(A52)=0,"",INDEX('Smelter Look-up'!$C:$C,MATCH($A52,'Smelter Look-up'!$E:$E,0)))</f>
        <v/>
      </c>
      <c r="D52" s="230"/>
      <c r="E52" s="182" t="str">
        <f ca="1">IF(ISERROR($V52),"",OFFSET('Smelter Look-up'!$D$4,$V52-4,0)&amp;"")</f>
        <v/>
      </c>
      <c r="F52" s="182" t="str">
        <f ca="1">IF(ISERROR($V52),"",OFFSET('Smelter Look-up'!$E$4,$V52-4,0))</f>
        <v/>
      </c>
      <c r="G52" s="182" t="str">
        <f ca="1">IF(C52=$X$4,IF(ISERROR($V52),"Enter smelter details","RMI"),IF(ISERROR($V52),"",OFFSET('Smelter Look-up'!$F$4,$V52-4,0)))</f>
        <v/>
      </c>
      <c r="H52" s="183" t="str">
        <f ca="1">IF(ISERROR($V52),"",OFFSET('Smelter Look-up'!$G$4,$V52-4,0))</f>
        <v/>
      </c>
      <c r="I52" s="184" t="str">
        <f ca="1">IF(ISERROR($V52),"",OFFSET('Smelter Look-up'!$H$4,$V52-4,0))</f>
        <v/>
      </c>
      <c r="J52" s="184" t="str">
        <f ca="1">IF(ISERROR($V52),"",OFFSET('Smelter Look-up'!$I$4,$V52-4,0))</f>
        <v/>
      </c>
      <c r="K52" s="224"/>
      <c r="L52" s="224"/>
      <c r="M52" s="224"/>
      <c r="N52" s="224"/>
      <c r="O52" s="224"/>
      <c r="P52" s="185"/>
      <c r="Q52" s="225"/>
      <c r="R52" s="182" t="str">
        <f ca="1">IF(ISERROR($V52),"",OFFSET('Smelter Look-up'!$C$4,$V52-4,0)&amp;"")</f>
        <v/>
      </c>
      <c r="S52" s="181" t="str">
        <f t="shared" ca="1" si="5"/>
        <v/>
      </c>
      <c r="T52" s="181" t="str">
        <f ca="1">IF(B52="","",IF(ISERROR(MATCH($J52,SorP!$B$1:$B$6226,0)),"",INDIRECT("'SorP'!$A$"&amp;MATCH($S52&amp;$J52,SorP!C:C,0))))</f>
        <v/>
      </c>
      <c r="U52" s="201"/>
      <c r="V52" s="226" t="e">
        <f>IF(C52="",NA(),IF(OR(C52="Smelter not listed",C52="Smelter not yet identified"),MATCH($B52&amp;$D52,'Smelter Look-up'!$J:$J,0),MATCH($B52&amp;$C52,'Smelter Look-up'!$J:$J,0)))</f>
        <v>#N/A</v>
      </c>
      <c r="X52" s="227">
        <f t="shared" ca="1" si="6"/>
        <v>0</v>
      </c>
      <c r="AB52" s="228" t="str">
        <f t="shared" si="7"/>
        <v/>
      </c>
    </row>
    <row r="53" spans="1:28" s="227" customFormat="1" ht="20.25">
      <c r="A53" s="181"/>
      <c r="B53" s="182" t="str">
        <f>IF(LEN(A53)=0,"",INDEX('Smelter Look-up'!$A:$A,MATCH($A53,'Smelter Look-up'!$E:$E,0)))</f>
        <v/>
      </c>
      <c r="C53" s="186" t="str">
        <f>IF(LEN(A53)=0,"",INDEX('Smelter Look-up'!$C:$C,MATCH($A53,'Smelter Look-up'!$E:$E,0)))</f>
        <v/>
      </c>
      <c r="D53" s="230"/>
      <c r="E53" s="182" t="str">
        <f ca="1">IF(ISERROR($V53),"",OFFSET('Smelter Look-up'!$D$4,$V53-4,0)&amp;"")</f>
        <v/>
      </c>
      <c r="F53" s="182" t="str">
        <f ca="1">IF(ISERROR($V53),"",OFFSET('Smelter Look-up'!$E$4,$V53-4,0))</f>
        <v/>
      </c>
      <c r="G53" s="182" t="str">
        <f ca="1">IF(C53=$X$4,IF(ISERROR($V53),"Enter smelter details","RMI"),IF(ISERROR($V53),"",OFFSET('Smelter Look-up'!$F$4,$V53-4,0)))</f>
        <v/>
      </c>
      <c r="H53" s="183" t="str">
        <f ca="1">IF(ISERROR($V53),"",OFFSET('Smelter Look-up'!$G$4,$V53-4,0))</f>
        <v/>
      </c>
      <c r="I53" s="184" t="str">
        <f ca="1">IF(ISERROR($V53),"",OFFSET('Smelter Look-up'!$H$4,$V53-4,0))</f>
        <v/>
      </c>
      <c r="J53" s="184" t="str">
        <f ca="1">IF(ISERROR($V53),"",OFFSET('Smelter Look-up'!$I$4,$V53-4,0))</f>
        <v/>
      </c>
      <c r="K53" s="224"/>
      <c r="L53" s="224"/>
      <c r="M53" s="224"/>
      <c r="N53" s="224"/>
      <c r="O53" s="224"/>
      <c r="P53" s="185"/>
      <c r="Q53" s="225"/>
      <c r="R53" s="182" t="str">
        <f ca="1">IF(ISERROR($V53),"",OFFSET('Smelter Look-up'!$C$4,$V53-4,0)&amp;"")</f>
        <v/>
      </c>
      <c r="S53" s="181" t="str">
        <f t="shared" ca="1" si="5"/>
        <v/>
      </c>
      <c r="T53" s="181" t="str">
        <f ca="1">IF(B53="","",IF(ISERROR(MATCH($J53,SorP!$B$1:$B$6226,0)),"",INDIRECT("'SorP'!$A$"&amp;MATCH($S53&amp;$J53,SorP!C:C,0))))</f>
        <v/>
      </c>
      <c r="U53" s="201"/>
      <c r="V53" s="226" t="e">
        <f>IF(C53="",NA(),IF(OR(C53="Smelter not listed",C53="Smelter not yet identified"),MATCH($B53&amp;$D53,'Smelter Look-up'!$J:$J,0),MATCH($B53&amp;$C53,'Smelter Look-up'!$J:$J,0)))</f>
        <v>#N/A</v>
      </c>
      <c r="X53" s="227">
        <f t="shared" ca="1" si="6"/>
        <v>0</v>
      </c>
      <c r="AB53" s="228" t="str">
        <f t="shared" si="7"/>
        <v/>
      </c>
    </row>
    <row r="54" spans="1:28" s="227" customFormat="1" ht="20.25">
      <c r="A54" s="181"/>
      <c r="B54" s="182" t="str">
        <f>IF(LEN(A54)=0,"",INDEX('Smelter Look-up'!$A:$A,MATCH($A54,'Smelter Look-up'!$E:$E,0)))</f>
        <v/>
      </c>
      <c r="C54" s="186" t="str">
        <f>IF(LEN(A54)=0,"",INDEX('Smelter Look-up'!$C:$C,MATCH($A54,'Smelter Look-up'!$E:$E,0)))</f>
        <v/>
      </c>
      <c r="D54" s="230"/>
      <c r="E54" s="182" t="str">
        <f ca="1">IF(ISERROR($V54),"",OFFSET('Smelter Look-up'!$D$4,$V54-4,0)&amp;"")</f>
        <v/>
      </c>
      <c r="F54" s="182" t="str">
        <f ca="1">IF(ISERROR($V54),"",OFFSET('Smelter Look-up'!$E$4,$V54-4,0))</f>
        <v/>
      </c>
      <c r="G54" s="182" t="str">
        <f ca="1">IF(C54=$X$4,IF(ISERROR($V54),"Enter smelter details","RMI"),IF(ISERROR($V54),"",OFFSET('Smelter Look-up'!$F$4,$V54-4,0)))</f>
        <v/>
      </c>
      <c r="H54" s="183" t="str">
        <f ca="1">IF(ISERROR($V54),"",OFFSET('Smelter Look-up'!$G$4,$V54-4,0))</f>
        <v/>
      </c>
      <c r="I54" s="184" t="str">
        <f ca="1">IF(ISERROR($V54),"",OFFSET('Smelter Look-up'!$H$4,$V54-4,0))</f>
        <v/>
      </c>
      <c r="J54" s="184" t="str">
        <f ca="1">IF(ISERROR($V54),"",OFFSET('Smelter Look-up'!$I$4,$V54-4,0))</f>
        <v/>
      </c>
      <c r="K54" s="224"/>
      <c r="L54" s="224"/>
      <c r="M54" s="224"/>
      <c r="N54" s="224"/>
      <c r="O54" s="224"/>
      <c r="P54" s="185"/>
      <c r="Q54" s="225"/>
      <c r="R54" s="182" t="str">
        <f ca="1">IF(ISERROR($V54),"",OFFSET('Smelter Look-up'!$C$4,$V54-4,0)&amp;"")</f>
        <v/>
      </c>
      <c r="S54" s="181" t="str">
        <f t="shared" ca="1" si="5"/>
        <v/>
      </c>
      <c r="T54" s="181" t="str">
        <f ca="1">IF(B54="","",IF(ISERROR(MATCH($J54,SorP!$B$1:$B$6226,0)),"",INDIRECT("'SorP'!$A$"&amp;MATCH($S54&amp;$J54,SorP!C:C,0))))</f>
        <v/>
      </c>
      <c r="U54" s="201"/>
      <c r="V54" s="226" t="e">
        <f>IF(C54="",NA(),IF(OR(C54="Smelter not listed",C54="Smelter not yet identified"),MATCH($B54&amp;$D54,'Smelter Look-up'!$J:$J,0),MATCH($B54&amp;$C54,'Smelter Look-up'!$J:$J,0)))</f>
        <v>#N/A</v>
      </c>
      <c r="X54" s="227">
        <f t="shared" ca="1" si="6"/>
        <v>0</v>
      </c>
      <c r="AB54" s="228" t="str">
        <f t="shared" si="7"/>
        <v/>
      </c>
    </row>
    <row r="55" spans="1:28" s="227" customFormat="1" ht="20.25">
      <c r="A55" s="181"/>
      <c r="B55" s="182" t="str">
        <f>IF(LEN(A55)=0,"",INDEX('Smelter Look-up'!$A:$A,MATCH($A55,'Smelter Look-up'!$E:$E,0)))</f>
        <v/>
      </c>
      <c r="C55" s="186" t="str">
        <f>IF(LEN(A55)=0,"",INDEX('Smelter Look-up'!$C:$C,MATCH($A55,'Smelter Look-up'!$E:$E,0)))</f>
        <v/>
      </c>
      <c r="D55" s="230"/>
      <c r="E55" s="182" t="str">
        <f ca="1">IF(ISERROR($V55),"",OFFSET('Smelter Look-up'!$D$4,$V55-4,0)&amp;"")</f>
        <v/>
      </c>
      <c r="F55" s="182" t="str">
        <f ca="1">IF(ISERROR($V55),"",OFFSET('Smelter Look-up'!$E$4,$V55-4,0))</f>
        <v/>
      </c>
      <c r="G55" s="182" t="str">
        <f ca="1">IF(C55=$X$4,IF(ISERROR($V55),"Enter smelter details","RMI"),IF(ISERROR($V55),"",OFFSET('Smelter Look-up'!$F$4,$V55-4,0)))</f>
        <v/>
      </c>
      <c r="H55" s="183" t="str">
        <f ca="1">IF(ISERROR($V55),"",OFFSET('Smelter Look-up'!$G$4,$V55-4,0))</f>
        <v/>
      </c>
      <c r="I55" s="184" t="str">
        <f ca="1">IF(ISERROR($V55),"",OFFSET('Smelter Look-up'!$H$4,$V55-4,0))</f>
        <v/>
      </c>
      <c r="J55" s="184" t="str">
        <f ca="1">IF(ISERROR($V55),"",OFFSET('Smelter Look-up'!$I$4,$V55-4,0))</f>
        <v/>
      </c>
      <c r="K55" s="224"/>
      <c r="L55" s="224"/>
      <c r="M55" s="224"/>
      <c r="N55" s="224"/>
      <c r="O55" s="224"/>
      <c r="P55" s="185"/>
      <c r="Q55" s="225"/>
      <c r="R55" s="182" t="str">
        <f ca="1">IF(ISERROR($V55),"",OFFSET('Smelter Look-up'!$C$4,$V55-4,0)&amp;"")</f>
        <v/>
      </c>
      <c r="S55" s="181" t="str">
        <f t="shared" ca="1" si="5"/>
        <v/>
      </c>
      <c r="T55" s="181" t="str">
        <f ca="1">IF(B55="","",IF(ISERROR(MATCH($J55,SorP!$B$1:$B$6226,0)),"",INDIRECT("'SorP'!$A$"&amp;MATCH($S55&amp;$J55,SorP!C:C,0))))</f>
        <v/>
      </c>
      <c r="U55" s="201"/>
      <c r="V55" s="226" t="e">
        <f>IF(C55="",NA(),IF(OR(C55="Smelter not listed",C55="Smelter not yet identified"),MATCH($B55&amp;$D55,'Smelter Look-up'!$J:$J,0),MATCH($B55&amp;$C55,'Smelter Look-up'!$J:$J,0)))</f>
        <v>#N/A</v>
      </c>
      <c r="X55" s="227">
        <f t="shared" ca="1" si="6"/>
        <v>0</v>
      </c>
      <c r="AB55" s="228" t="str">
        <f t="shared" si="7"/>
        <v/>
      </c>
    </row>
    <row r="56" spans="1:28" s="227" customFormat="1" ht="20.25">
      <c r="A56" s="181"/>
      <c r="B56" s="182" t="str">
        <f>IF(LEN(A56)=0,"",INDEX('Smelter Look-up'!$A:$A,MATCH($A56,'Smelter Look-up'!$E:$E,0)))</f>
        <v/>
      </c>
      <c r="C56" s="186" t="str">
        <f>IF(LEN(A56)=0,"",INDEX('Smelter Look-up'!$C:$C,MATCH($A56,'Smelter Look-up'!$E:$E,0)))</f>
        <v/>
      </c>
      <c r="D56" s="230"/>
      <c r="E56" s="182" t="str">
        <f ca="1">IF(ISERROR($V56),"",OFFSET('Smelter Look-up'!$D$4,$V56-4,0)&amp;"")</f>
        <v/>
      </c>
      <c r="F56" s="182" t="str">
        <f ca="1">IF(ISERROR($V56),"",OFFSET('Smelter Look-up'!$E$4,$V56-4,0))</f>
        <v/>
      </c>
      <c r="G56" s="182" t="str">
        <f ca="1">IF(C56=$X$4,IF(ISERROR($V56),"Enter smelter details","RMI"),IF(ISERROR($V56),"",OFFSET('Smelter Look-up'!$F$4,$V56-4,0)))</f>
        <v/>
      </c>
      <c r="H56" s="183" t="str">
        <f ca="1">IF(ISERROR($V56),"",OFFSET('Smelter Look-up'!$G$4,$V56-4,0))</f>
        <v/>
      </c>
      <c r="I56" s="184" t="str">
        <f ca="1">IF(ISERROR($V56),"",OFFSET('Smelter Look-up'!$H$4,$V56-4,0))</f>
        <v/>
      </c>
      <c r="J56" s="184" t="str">
        <f ca="1">IF(ISERROR($V56),"",OFFSET('Smelter Look-up'!$I$4,$V56-4,0))</f>
        <v/>
      </c>
      <c r="K56" s="224"/>
      <c r="L56" s="224"/>
      <c r="M56" s="224"/>
      <c r="N56" s="224"/>
      <c r="O56" s="224"/>
      <c r="P56" s="185"/>
      <c r="Q56" s="225"/>
      <c r="R56" s="182" t="str">
        <f ca="1">IF(ISERROR($V56),"",OFFSET('Smelter Look-up'!$C$4,$V56-4,0)&amp;"")</f>
        <v/>
      </c>
      <c r="S56" s="181" t="str">
        <f t="shared" ca="1" si="5"/>
        <v/>
      </c>
      <c r="T56" s="181" t="str">
        <f ca="1">IF(B56="","",IF(ISERROR(MATCH($J56,SorP!$B$1:$B$6226,0)),"",INDIRECT("'SorP'!$A$"&amp;MATCH($S56&amp;$J56,SorP!C:C,0))))</f>
        <v/>
      </c>
      <c r="U56" s="201"/>
      <c r="V56" s="226" t="e">
        <f>IF(C56="",NA(),IF(OR(C56="Smelter not listed",C56="Smelter not yet identified"),MATCH($B56&amp;$D56,'Smelter Look-up'!$J:$J,0),MATCH($B56&amp;$C56,'Smelter Look-up'!$J:$J,0)))</f>
        <v>#N/A</v>
      </c>
      <c r="X56" s="227">
        <f t="shared" ca="1" si="6"/>
        <v>0</v>
      </c>
      <c r="AB56" s="228" t="str">
        <f t="shared" si="7"/>
        <v/>
      </c>
    </row>
    <row r="57" spans="1:28" s="227" customFormat="1" ht="20.25">
      <c r="A57" s="181"/>
      <c r="B57" s="182" t="str">
        <f>IF(LEN(A57)=0,"",INDEX('Smelter Look-up'!$A:$A,MATCH($A57,'Smelter Look-up'!$E:$E,0)))</f>
        <v/>
      </c>
      <c r="C57" s="186" t="str">
        <f>IF(LEN(A57)=0,"",INDEX('Smelter Look-up'!$C:$C,MATCH($A57,'Smelter Look-up'!$E:$E,0)))</f>
        <v/>
      </c>
      <c r="D57" s="230"/>
      <c r="E57" s="182" t="str">
        <f ca="1">IF(ISERROR($V57),"",OFFSET('Smelter Look-up'!$D$4,$V57-4,0)&amp;"")</f>
        <v/>
      </c>
      <c r="F57" s="182" t="str">
        <f ca="1">IF(ISERROR($V57),"",OFFSET('Smelter Look-up'!$E$4,$V57-4,0))</f>
        <v/>
      </c>
      <c r="G57" s="182" t="str">
        <f ca="1">IF(C57=$X$4,IF(ISERROR($V57),"Enter smelter details","RMI"),IF(ISERROR($V57),"",OFFSET('Smelter Look-up'!$F$4,$V57-4,0)))</f>
        <v/>
      </c>
      <c r="H57" s="183" t="str">
        <f ca="1">IF(ISERROR($V57),"",OFFSET('Smelter Look-up'!$G$4,$V57-4,0))</f>
        <v/>
      </c>
      <c r="I57" s="184" t="str">
        <f ca="1">IF(ISERROR($V57),"",OFFSET('Smelter Look-up'!$H$4,$V57-4,0))</f>
        <v/>
      </c>
      <c r="J57" s="184" t="str">
        <f ca="1">IF(ISERROR($V57),"",OFFSET('Smelter Look-up'!$I$4,$V57-4,0))</f>
        <v/>
      </c>
      <c r="K57" s="224"/>
      <c r="L57" s="224"/>
      <c r="M57" s="224"/>
      <c r="N57" s="224"/>
      <c r="O57" s="224"/>
      <c r="P57" s="185"/>
      <c r="Q57" s="225"/>
      <c r="R57" s="182" t="str">
        <f ca="1">IF(ISERROR($V57),"",OFFSET('Smelter Look-up'!$C$4,$V57-4,0)&amp;"")</f>
        <v/>
      </c>
      <c r="S57" s="181" t="str">
        <f t="shared" ca="1" si="5"/>
        <v/>
      </c>
      <c r="T57" s="181" t="str">
        <f ca="1">IF(B57="","",IF(ISERROR(MATCH($J57,SorP!$B$1:$B$6226,0)),"",INDIRECT("'SorP'!$A$"&amp;MATCH($S57&amp;$J57,SorP!C:C,0))))</f>
        <v/>
      </c>
      <c r="U57" s="201"/>
      <c r="V57" s="226" t="e">
        <f>IF(C57="",NA(),IF(OR(C57="Smelter not listed",C57="Smelter not yet identified"),MATCH($B57&amp;$D57,'Smelter Look-up'!$J:$J,0),MATCH($B57&amp;$C57,'Smelter Look-up'!$J:$J,0)))</f>
        <v>#N/A</v>
      </c>
      <c r="X57" s="227">
        <f t="shared" ca="1" si="6"/>
        <v>0</v>
      </c>
      <c r="AB57" s="228" t="str">
        <f t="shared" si="7"/>
        <v/>
      </c>
    </row>
    <row r="58" spans="1:28" s="227" customFormat="1" ht="20.25">
      <c r="A58" s="181"/>
      <c r="B58" s="182" t="str">
        <f>IF(LEN(A58)=0,"",INDEX('Smelter Look-up'!$A:$A,MATCH($A58,'Smelter Look-up'!$E:$E,0)))</f>
        <v/>
      </c>
      <c r="C58" s="186" t="str">
        <f>IF(LEN(A58)=0,"",INDEX('Smelter Look-up'!$C:$C,MATCH($A58,'Smelter Look-up'!$E:$E,0)))</f>
        <v/>
      </c>
      <c r="D58" s="230"/>
      <c r="E58" s="182" t="str">
        <f ca="1">IF(ISERROR($V58),"",OFFSET('Smelter Look-up'!$D$4,$V58-4,0)&amp;"")</f>
        <v/>
      </c>
      <c r="F58" s="182" t="str">
        <f ca="1">IF(ISERROR($V58),"",OFFSET('Smelter Look-up'!$E$4,$V58-4,0))</f>
        <v/>
      </c>
      <c r="G58" s="182" t="str">
        <f ca="1">IF(C58=$X$4,IF(ISERROR($V58),"Enter smelter details","RMI"),IF(ISERROR($V58),"",OFFSET('Smelter Look-up'!$F$4,$V58-4,0)))</f>
        <v/>
      </c>
      <c r="H58" s="183" t="str">
        <f ca="1">IF(ISERROR($V58),"",OFFSET('Smelter Look-up'!$G$4,$V58-4,0))</f>
        <v/>
      </c>
      <c r="I58" s="184" t="str">
        <f ca="1">IF(ISERROR($V58),"",OFFSET('Smelter Look-up'!$H$4,$V58-4,0))</f>
        <v/>
      </c>
      <c r="J58" s="184" t="str">
        <f ca="1">IF(ISERROR($V58),"",OFFSET('Smelter Look-up'!$I$4,$V58-4,0))</f>
        <v/>
      </c>
      <c r="K58" s="224"/>
      <c r="L58" s="224"/>
      <c r="M58" s="224"/>
      <c r="N58" s="224"/>
      <c r="O58" s="224"/>
      <c r="P58" s="185"/>
      <c r="Q58" s="225"/>
      <c r="R58" s="182" t="str">
        <f ca="1">IF(ISERROR($V58),"",OFFSET('Smelter Look-up'!$C$4,$V58-4,0)&amp;"")</f>
        <v/>
      </c>
      <c r="S58" s="181" t="str">
        <f t="shared" ca="1" si="5"/>
        <v/>
      </c>
      <c r="T58" s="181" t="str">
        <f ca="1">IF(B58="","",IF(ISERROR(MATCH($J58,SorP!$B$1:$B$6226,0)),"",INDIRECT("'SorP'!$A$"&amp;MATCH($S58&amp;$J58,SorP!C:C,0))))</f>
        <v/>
      </c>
      <c r="U58" s="201"/>
      <c r="V58" s="226" t="e">
        <f>IF(C58="",NA(),IF(OR(C58="Smelter not listed",C58="Smelter not yet identified"),MATCH($B58&amp;$D58,'Smelter Look-up'!$J:$J,0),MATCH($B58&amp;$C58,'Smelter Look-up'!$J:$J,0)))</f>
        <v>#N/A</v>
      </c>
      <c r="X58" s="227">
        <f t="shared" ca="1" si="6"/>
        <v>0</v>
      </c>
      <c r="AB58" s="228" t="str">
        <f t="shared" si="7"/>
        <v/>
      </c>
    </row>
    <row r="59" spans="1:28" s="227" customFormat="1" ht="20.25">
      <c r="A59" s="181"/>
      <c r="B59" s="182" t="str">
        <f>IF(LEN(A59)=0,"",INDEX('Smelter Look-up'!$A:$A,MATCH($A59,'Smelter Look-up'!$E:$E,0)))</f>
        <v/>
      </c>
      <c r="C59" s="186" t="str">
        <f>IF(LEN(A59)=0,"",INDEX('Smelter Look-up'!$C:$C,MATCH($A59,'Smelter Look-up'!$E:$E,0)))</f>
        <v/>
      </c>
      <c r="D59" s="230"/>
      <c r="E59" s="182" t="str">
        <f ca="1">IF(ISERROR($V59),"",OFFSET('Smelter Look-up'!$D$4,$V59-4,0)&amp;"")</f>
        <v/>
      </c>
      <c r="F59" s="182" t="str">
        <f ca="1">IF(ISERROR($V59),"",OFFSET('Smelter Look-up'!$E$4,$V59-4,0))</f>
        <v/>
      </c>
      <c r="G59" s="182" t="str">
        <f ca="1">IF(C59=$X$4,IF(ISERROR($V59),"Enter smelter details","RMI"),IF(ISERROR($V59),"",OFFSET('Smelter Look-up'!$F$4,$V59-4,0)))</f>
        <v/>
      </c>
      <c r="H59" s="183" t="str">
        <f ca="1">IF(ISERROR($V59),"",OFFSET('Smelter Look-up'!$G$4,$V59-4,0))</f>
        <v/>
      </c>
      <c r="I59" s="184" t="str">
        <f ca="1">IF(ISERROR($V59),"",OFFSET('Smelter Look-up'!$H$4,$V59-4,0))</f>
        <v/>
      </c>
      <c r="J59" s="184" t="str">
        <f ca="1">IF(ISERROR($V59),"",OFFSET('Smelter Look-up'!$I$4,$V59-4,0))</f>
        <v/>
      </c>
      <c r="K59" s="224"/>
      <c r="L59" s="224"/>
      <c r="M59" s="224"/>
      <c r="N59" s="224"/>
      <c r="O59" s="224"/>
      <c r="P59" s="185"/>
      <c r="Q59" s="225"/>
      <c r="R59" s="182" t="str">
        <f ca="1">IF(ISERROR($V59),"",OFFSET('Smelter Look-up'!$C$4,$V59-4,0)&amp;"")</f>
        <v/>
      </c>
      <c r="S59" s="181" t="str">
        <f t="shared" ca="1" si="5"/>
        <v/>
      </c>
      <c r="T59" s="181" t="str">
        <f ca="1">IF(B59="","",IF(ISERROR(MATCH($J59,SorP!$B$1:$B$6226,0)),"",INDIRECT("'SorP'!$A$"&amp;MATCH($S59&amp;$J59,SorP!C:C,0))))</f>
        <v/>
      </c>
      <c r="U59" s="201"/>
      <c r="V59" s="226" t="e">
        <f>IF(C59="",NA(),IF(OR(C59="Smelter not listed",C59="Smelter not yet identified"),MATCH($B59&amp;$D59,'Smelter Look-up'!$J:$J,0),MATCH($B59&amp;$C59,'Smelter Look-up'!$J:$J,0)))</f>
        <v>#N/A</v>
      </c>
      <c r="X59" s="227">
        <f t="shared" ca="1" si="6"/>
        <v>0</v>
      </c>
      <c r="AB59" s="228" t="str">
        <f t="shared" si="7"/>
        <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ca="1" si="5"/>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ca="1" si="6"/>
        <v>0</v>
      </c>
      <c r="AB60" s="228" t="str">
        <f t="shared" si="7"/>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5"/>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6"/>
        <v>0</v>
      </c>
      <c r="AB61" s="228" t="str">
        <f t="shared" si="7"/>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5"/>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6"/>
        <v>0</v>
      </c>
      <c r="AB62" s="228" t="str">
        <f t="shared" si="7"/>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5"/>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6"/>
        <v>0</v>
      </c>
      <c r="AB63" s="228" t="str">
        <f t="shared" si="7"/>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5"/>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6"/>
        <v>0</v>
      </c>
      <c r="AB64" s="228" t="str">
        <f t="shared" si="7"/>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5"/>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6"/>
        <v>0</v>
      </c>
      <c r="AB65" s="228" t="str">
        <f t="shared" si="7"/>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5"/>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6"/>
        <v>0</v>
      </c>
      <c r="AB66" s="228" t="str">
        <f t="shared" si="7"/>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5"/>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6"/>
        <v>0</v>
      </c>
      <c r="AB67" s="228" t="str">
        <f t="shared" si="7"/>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5"/>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6"/>
        <v>0</v>
      </c>
      <c r="AB68" s="228" t="str">
        <f t="shared" si="7"/>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8">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9">IF(AND(C69="Smelter not listed",OR(LEN(D69)=0,LEN(E69)=0)),1,0)</f>
        <v>0</v>
      </c>
      <c r="AB69" s="228" t="str">
        <f t="shared" ref="AB69" si="10">B69&amp;C69</f>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1">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2">IF(AND(C70="Smelter not listed",OR(LEN(D70)=0,LEN(E70)=0)),1,0)</f>
        <v>0</v>
      </c>
      <c r="AB70" s="228" t="str">
        <f t="shared" ref="AB70:AB101" si="13">B70&amp;C70</f>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1"/>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2"/>
        <v>0</v>
      </c>
      <c r="AB71" s="228" t="str">
        <f t="shared" si="13"/>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1"/>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2"/>
        <v>0</v>
      </c>
      <c r="AB72" s="228" t="str">
        <f t="shared" si="13"/>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1"/>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2"/>
        <v>0</v>
      </c>
      <c r="AB73" s="228" t="str">
        <f t="shared" si="13"/>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1"/>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2"/>
        <v>0</v>
      </c>
      <c r="AB74" s="228" t="str">
        <f t="shared" si="13"/>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1"/>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2"/>
        <v>0</v>
      </c>
      <c r="AB75" s="228" t="str">
        <f t="shared" si="13"/>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1"/>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2"/>
        <v>0</v>
      </c>
      <c r="AB76" s="228" t="str">
        <f t="shared" si="13"/>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1"/>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2"/>
        <v>0</v>
      </c>
      <c r="AB77" s="228" t="str">
        <f t="shared" si="13"/>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1"/>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2"/>
        <v>0</v>
      </c>
      <c r="AB78" s="228" t="str">
        <f t="shared" si="13"/>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1"/>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2"/>
        <v>0</v>
      </c>
      <c r="AB79" s="228" t="str">
        <f t="shared" si="13"/>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1"/>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2"/>
        <v>0</v>
      </c>
      <c r="AB80" s="228" t="str">
        <f t="shared" si="13"/>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1"/>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2"/>
        <v>0</v>
      </c>
      <c r="AB81" s="228" t="str">
        <f t="shared" si="13"/>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1"/>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2"/>
        <v>0</v>
      </c>
      <c r="AB82" s="228" t="str">
        <f t="shared" si="13"/>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1"/>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2"/>
        <v>0</v>
      </c>
      <c r="AB83" s="228" t="str">
        <f t="shared" si="13"/>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1"/>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2"/>
        <v>0</v>
      </c>
      <c r="AB84" s="228" t="str">
        <f t="shared" si="13"/>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1"/>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2"/>
        <v>0</v>
      </c>
      <c r="AB85" s="228" t="str">
        <f t="shared" si="13"/>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1"/>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2"/>
        <v>0</v>
      </c>
      <c r="AB86" s="228" t="str">
        <f t="shared" si="13"/>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1"/>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2"/>
        <v>0</v>
      </c>
      <c r="AB87" s="228" t="str">
        <f t="shared" si="13"/>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1"/>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2"/>
        <v>0</v>
      </c>
      <c r="AB88" s="228" t="str">
        <f t="shared" si="13"/>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1"/>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2"/>
        <v>0</v>
      </c>
      <c r="AB89" s="228" t="str">
        <f t="shared" si="13"/>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1"/>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2"/>
        <v>0</v>
      </c>
      <c r="AB90" s="228" t="str">
        <f t="shared" si="13"/>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1"/>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2"/>
        <v>0</v>
      </c>
      <c r="AB91" s="228" t="str">
        <f t="shared" si="13"/>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1"/>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2"/>
        <v>0</v>
      </c>
      <c r="AB92" s="228" t="str">
        <f t="shared" si="13"/>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1"/>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2"/>
        <v>0</v>
      </c>
      <c r="AB93" s="228" t="str">
        <f t="shared" si="13"/>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1"/>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2"/>
        <v>0</v>
      </c>
      <c r="AB94" s="228" t="str">
        <f t="shared" si="13"/>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1"/>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2"/>
        <v>0</v>
      </c>
      <c r="AB95" s="228" t="str">
        <f t="shared" si="13"/>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1"/>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2"/>
        <v>0</v>
      </c>
      <c r="AB96" s="228" t="str">
        <f t="shared" si="13"/>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1"/>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2"/>
        <v>0</v>
      </c>
      <c r="AB97" s="228" t="str">
        <f t="shared" si="13"/>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1"/>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2"/>
        <v>0</v>
      </c>
      <c r="AB98" s="228" t="str">
        <f t="shared" si="13"/>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1"/>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2"/>
        <v>0</v>
      </c>
      <c r="AB99" s="228" t="str">
        <f t="shared" si="13"/>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1"/>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2"/>
        <v>0</v>
      </c>
      <c r="AB100" s="228" t="str">
        <f t="shared" si="13"/>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1"/>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2"/>
        <v>0</v>
      </c>
      <c r="AB101" s="228" t="str">
        <f t="shared" si="13"/>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4">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5">IF(AND(C102="Smelter not listed",OR(LEN(D102)=0,LEN(E102)=0)),1,0)</f>
        <v>0</v>
      </c>
      <c r="AB102" s="228" t="str">
        <f t="shared" ref="AB102:AB132" si="16">B102&amp;C102</f>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4"/>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5"/>
        <v>0</v>
      </c>
      <c r="AB103" s="228" t="str">
        <f t="shared" si="16"/>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4"/>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5"/>
        <v>0</v>
      </c>
      <c r="AB104" s="228" t="str">
        <f t="shared" si="16"/>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4"/>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5"/>
        <v>0</v>
      </c>
      <c r="AB105" s="228" t="str">
        <f t="shared" si="16"/>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4"/>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5"/>
        <v>0</v>
      </c>
      <c r="AB106" s="228" t="str">
        <f t="shared" si="16"/>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4"/>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5"/>
        <v>0</v>
      </c>
      <c r="AB107" s="228" t="str">
        <f t="shared" si="16"/>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4"/>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5"/>
        <v>0</v>
      </c>
      <c r="AB108" s="228" t="str">
        <f t="shared" si="16"/>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4"/>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5"/>
        <v>0</v>
      </c>
      <c r="AB109" s="228" t="str">
        <f t="shared" si="16"/>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4"/>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5"/>
        <v>0</v>
      </c>
      <c r="AB110" s="228" t="str">
        <f t="shared" si="16"/>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4"/>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5"/>
        <v>0</v>
      </c>
      <c r="AB111" s="228" t="str">
        <f t="shared" si="16"/>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4"/>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5"/>
        <v>0</v>
      </c>
      <c r="AB112" s="228" t="str">
        <f t="shared" si="16"/>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4"/>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5"/>
        <v>0</v>
      </c>
      <c r="AB113" s="228" t="str">
        <f t="shared" si="16"/>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4"/>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5"/>
        <v>0</v>
      </c>
      <c r="AB114" s="228" t="str">
        <f t="shared" si="16"/>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4"/>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5"/>
        <v>0</v>
      </c>
      <c r="AB115" s="228" t="str">
        <f t="shared" si="16"/>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4"/>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5"/>
        <v>0</v>
      </c>
      <c r="AB116" s="228" t="str">
        <f t="shared" si="16"/>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4"/>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5"/>
        <v>0</v>
      </c>
      <c r="AB117" s="228" t="str">
        <f t="shared" si="16"/>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4"/>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5"/>
        <v>0</v>
      </c>
      <c r="AB118" s="228" t="str">
        <f t="shared" si="16"/>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4"/>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5"/>
        <v>0</v>
      </c>
      <c r="AB119" s="228" t="str">
        <f t="shared" si="16"/>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4"/>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5"/>
        <v>0</v>
      </c>
      <c r="AB120" s="228" t="str">
        <f t="shared" si="16"/>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4"/>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5"/>
        <v>0</v>
      </c>
      <c r="AB121" s="228" t="str">
        <f t="shared" si="16"/>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4"/>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5"/>
        <v>0</v>
      </c>
      <c r="AB122" s="228" t="str">
        <f t="shared" si="16"/>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4"/>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5"/>
        <v>0</v>
      </c>
      <c r="AB123" s="228" t="str">
        <f t="shared" si="16"/>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4"/>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5"/>
        <v>0</v>
      </c>
      <c r="AB124" s="228" t="str">
        <f t="shared" si="16"/>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4"/>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5"/>
        <v>0</v>
      </c>
      <c r="AB125" s="228" t="str">
        <f t="shared" si="16"/>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4"/>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5"/>
        <v>0</v>
      </c>
      <c r="AB126" s="228" t="str">
        <f t="shared" si="16"/>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4"/>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5"/>
        <v>0</v>
      </c>
      <c r="AB127" s="228" t="str">
        <f t="shared" si="16"/>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4"/>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5"/>
        <v>0</v>
      </c>
      <c r="AB128" s="228" t="str">
        <f t="shared" si="16"/>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4"/>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5"/>
        <v>0</v>
      </c>
      <c r="AB129" s="228" t="str">
        <f t="shared" si="16"/>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4"/>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5"/>
        <v>0</v>
      </c>
      <c r="AB130" s="228" t="str">
        <f t="shared" si="16"/>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4"/>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5"/>
        <v>0</v>
      </c>
      <c r="AB131" s="228" t="str">
        <f t="shared" si="16"/>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4"/>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5"/>
        <v>0</v>
      </c>
      <c r="AB132" s="228" t="str">
        <f t="shared" si="16"/>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7">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8">IF(AND(C133="Smelter not listed",OR(LEN(D133)=0,LEN(E133)=0)),1,0)</f>
        <v>0</v>
      </c>
      <c r="AB133" s="228" t="str">
        <f t="shared" ref="AB133" si="19">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0">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1">IF(AND(C134="Smelter not listed",OR(LEN(D134)=0,LEN(E134)=0)),1,0)</f>
        <v>0</v>
      </c>
      <c r="AB134" s="228" t="str">
        <f t="shared" ref="AB134:AB165" si="22">B134&amp;C134</f>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0"/>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1"/>
        <v>0</v>
      </c>
      <c r="AB135" s="228" t="str">
        <f t="shared" si="22"/>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0"/>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1"/>
        <v>0</v>
      </c>
      <c r="AB136" s="228" t="str">
        <f t="shared" si="22"/>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0"/>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1"/>
        <v>0</v>
      </c>
      <c r="AB137" s="228" t="str">
        <f t="shared" si="22"/>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0"/>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1"/>
        <v>0</v>
      </c>
      <c r="AB138" s="228" t="str">
        <f t="shared" si="22"/>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0"/>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1"/>
        <v>0</v>
      </c>
      <c r="AB139" s="228" t="str">
        <f t="shared" si="22"/>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0"/>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1"/>
        <v>0</v>
      </c>
      <c r="AB140" s="228" t="str">
        <f t="shared" si="22"/>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0"/>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1"/>
        <v>0</v>
      </c>
      <c r="AB141" s="228" t="str">
        <f t="shared" si="22"/>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0"/>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1"/>
        <v>0</v>
      </c>
      <c r="AB142" s="228" t="str">
        <f t="shared" si="22"/>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0"/>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1"/>
        <v>0</v>
      </c>
      <c r="AB143" s="228" t="str">
        <f t="shared" si="22"/>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0"/>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1"/>
        <v>0</v>
      </c>
      <c r="AB144" s="228" t="str">
        <f t="shared" si="22"/>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0"/>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1"/>
        <v>0</v>
      </c>
      <c r="AB145" s="228" t="str">
        <f t="shared" si="22"/>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0"/>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1"/>
        <v>0</v>
      </c>
      <c r="AB146" s="228" t="str">
        <f t="shared" si="22"/>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0"/>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1"/>
        <v>0</v>
      </c>
      <c r="AB147" s="228" t="str">
        <f t="shared" si="22"/>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0"/>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1"/>
        <v>0</v>
      </c>
      <c r="AB148" s="228" t="str">
        <f t="shared" si="22"/>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0"/>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1"/>
        <v>0</v>
      </c>
      <c r="AB149" s="228" t="str">
        <f t="shared" si="22"/>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0"/>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1"/>
        <v>0</v>
      </c>
      <c r="AB150" s="228" t="str">
        <f t="shared" si="22"/>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0"/>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1"/>
        <v>0</v>
      </c>
      <c r="AB151" s="228" t="str">
        <f t="shared" si="22"/>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0"/>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1"/>
        <v>0</v>
      </c>
      <c r="AB152" s="228" t="str">
        <f t="shared" si="22"/>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0"/>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1"/>
        <v>0</v>
      </c>
      <c r="AB153" s="228" t="str">
        <f t="shared" si="22"/>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0"/>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1"/>
        <v>0</v>
      </c>
      <c r="AB154" s="228" t="str">
        <f t="shared" si="22"/>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0"/>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1"/>
        <v>0</v>
      </c>
      <c r="AB155" s="228" t="str">
        <f t="shared" si="22"/>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0"/>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1"/>
        <v>0</v>
      </c>
      <c r="AB156" s="228" t="str">
        <f t="shared" si="22"/>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0"/>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1"/>
        <v>0</v>
      </c>
      <c r="AB157" s="228" t="str">
        <f t="shared" si="22"/>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0"/>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1"/>
        <v>0</v>
      </c>
      <c r="AB158" s="228" t="str">
        <f t="shared" si="22"/>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0"/>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1"/>
        <v>0</v>
      </c>
      <c r="AB159" s="228" t="str">
        <f t="shared" si="22"/>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0"/>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1"/>
        <v>0</v>
      </c>
      <c r="AB160" s="228" t="str">
        <f t="shared" si="22"/>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0"/>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1"/>
        <v>0</v>
      </c>
      <c r="AB161" s="228" t="str">
        <f t="shared" si="22"/>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0"/>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1"/>
        <v>0</v>
      </c>
      <c r="AB162" s="228" t="str">
        <f t="shared" si="22"/>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0"/>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1"/>
        <v>0</v>
      </c>
      <c r="AB163" s="228" t="str">
        <f t="shared" si="22"/>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0"/>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1"/>
        <v>0</v>
      </c>
      <c r="AB164" s="228" t="str">
        <f t="shared" si="22"/>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0"/>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1"/>
        <v>0</v>
      </c>
      <c r="AB165" s="228" t="str">
        <f t="shared" si="22"/>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3">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4">IF(AND(C166="Smelter not listed",OR(LEN(D166)=0,LEN(E166)=0)),1,0)</f>
        <v>0</v>
      </c>
      <c r="AB166" s="228" t="str">
        <f t="shared" ref="AB166:AB196" si="25">B166&amp;C166</f>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3"/>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4"/>
        <v>0</v>
      </c>
      <c r="AB167" s="228" t="str">
        <f t="shared" si="25"/>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3"/>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4"/>
        <v>0</v>
      </c>
      <c r="AB168" s="228" t="str">
        <f t="shared" si="25"/>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3"/>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4"/>
        <v>0</v>
      </c>
      <c r="AB169" s="228" t="str">
        <f t="shared" si="25"/>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3"/>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4"/>
        <v>0</v>
      </c>
      <c r="AB170" s="228" t="str">
        <f t="shared" si="25"/>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3"/>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4"/>
        <v>0</v>
      </c>
      <c r="AB171" s="228" t="str">
        <f t="shared" si="25"/>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3"/>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4"/>
        <v>0</v>
      </c>
      <c r="AB172" s="228" t="str">
        <f t="shared" si="25"/>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3"/>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4"/>
        <v>0</v>
      </c>
      <c r="AB173" s="228" t="str">
        <f t="shared" si="25"/>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3"/>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4"/>
        <v>0</v>
      </c>
      <c r="AB174" s="228" t="str">
        <f t="shared" si="25"/>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3"/>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4"/>
        <v>0</v>
      </c>
      <c r="AB175" s="228" t="str">
        <f t="shared" si="25"/>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3"/>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4"/>
        <v>0</v>
      </c>
      <c r="AB176" s="228" t="str">
        <f t="shared" si="25"/>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3"/>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4"/>
        <v>0</v>
      </c>
      <c r="AB177" s="228" t="str">
        <f t="shared" si="25"/>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3"/>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4"/>
        <v>0</v>
      </c>
      <c r="AB178" s="228" t="str">
        <f t="shared" si="25"/>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3"/>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4"/>
        <v>0</v>
      </c>
      <c r="AB179" s="228" t="str">
        <f t="shared" si="25"/>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3"/>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4"/>
        <v>0</v>
      </c>
      <c r="AB180" s="228" t="str">
        <f t="shared" si="25"/>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3"/>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4"/>
        <v>0</v>
      </c>
      <c r="AB181" s="228" t="str">
        <f t="shared" si="25"/>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3"/>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4"/>
        <v>0</v>
      </c>
      <c r="AB182" s="228" t="str">
        <f t="shared" si="25"/>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3"/>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4"/>
        <v>0</v>
      </c>
      <c r="AB183" s="228" t="str">
        <f t="shared" si="25"/>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3"/>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4"/>
        <v>0</v>
      </c>
      <c r="AB184" s="228" t="str">
        <f t="shared" si="25"/>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3"/>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4"/>
        <v>0</v>
      </c>
      <c r="AB185" s="228" t="str">
        <f t="shared" si="25"/>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3"/>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4"/>
        <v>0</v>
      </c>
      <c r="AB186" s="228" t="str">
        <f t="shared" si="25"/>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3"/>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4"/>
        <v>0</v>
      </c>
      <c r="AB187" s="228" t="str">
        <f t="shared" si="25"/>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3"/>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4"/>
        <v>0</v>
      </c>
      <c r="AB188" s="228" t="str">
        <f t="shared" si="25"/>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3"/>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4"/>
        <v>0</v>
      </c>
      <c r="AB189" s="228" t="str">
        <f t="shared" si="25"/>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3"/>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4"/>
        <v>0</v>
      </c>
      <c r="AB190" s="228" t="str">
        <f t="shared" si="25"/>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3"/>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4"/>
        <v>0</v>
      </c>
      <c r="AB191" s="228" t="str">
        <f t="shared" si="25"/>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3"/>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4"/>
        <v>0</v>
      </c>
      <c r="AB192" s="228" t="str">
        <f t="shared" si="25"/>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3"/>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4"/>
        <v>0</v>
      </c>
      <c r="AB193" s="228" t="str">
        <f t="shared" si="25"/>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3"/>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4"/>
        <v>0</v>
      </c>
      <c r="AB194" s="228" t="str">
        <f t="shared" si="25"/>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3"/>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4"/>
        <v>0</v>
      </c>
      <c r="AB195" s="228" t="str">
        <f t="shared" si="25"/>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3"/>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4"/>
        <v>0</v>
      </c>
      <c r="AB196" s="228" t="str">
        <f t="shared" si="25"/>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6">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7">IF(AND(C197="Smelter not listed",OR(LEN(D197)=0,LEN(E197)=0)),1,0)</f>
        <v>0</v>
      </c>
      <c r="AB197" s="228" t="str">
        <f t="shared" ref="AB197" si="28">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29">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0">IF(AND(C198="Smelter not listed",OR(LEN(D198)=0,LEN(E198)=0)),1,0)</f>
        <v>0</v>
      </c>
      <c r="AB198" s="228" t="str">
        <f t="shared" ref="AB198:AB229" si="31">B198&amp;C198</f>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29"/>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0"/>
        <v>0</v>
      </c>
      <c r="AB199" s="228" t="str">
        <f t="shared" si="31"/>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29"/>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0"/>
        <v>0</v>
      </c>
      <c r="AB200" s="228" t="str">
        <f t="shared" si="31"/>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29"/>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0"/>
        <v>0</v>
      </c>
      <c r="AB201" s="228" t="str">
        <f t="shared" si="31"/>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29"/>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0"/>
        <v>0</v>
      </c>
      <c r="AB202" s="228" t="str">
        <f t="shared" si="31"/>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29"/>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0"/>
        <v>0</v>
      </c>
      <c r="AB203" s="228" t="str">
        <f t="shared" si="31"/>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29"/>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0"/>
        <v>0</v>
      </c>
      <c r="AB204" s="228" t="str">
        <f t="shared" si="31"/>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29"/>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0"/>
        <v>0</v>
      </c>
      <c r="AB205" s="228" t="str">
        <f t="shared" si="31"/>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29"/>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0"/>
        <v>0</v>
      </c>
      <c r="AB206" s="228" t="str">
        <f t="shared" si="31"/>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29"/>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0"/>
        <v>0</v>
      </c>
      <c r="AB207" s="228" t="str">
        <f t="shared" si="31"/>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29"/>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0"/>
        <v>0</v>
      </c>
      <c r="AB208" s="228" t="str">
        <f t="shared" si="31"/>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29"/>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0"/>
        <v>0</v>
      </c>
      <c r="AB209" s="228" t="str">
        <f t="shared" si="31"/>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29"/>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0"/>
        <v>0</v>
      </c>
      <c r="AB210" s="228" t="str">
        <f t="shared" si="31"/>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29"/>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0"/>
        <v>0</v>
      </c>
      <c r="AB211" s="228" t="str">
        <f t="shared" si="31"/>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29"/>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0"/>
        <v>0</v>
      </c>
      <c r="AB212" s="228" t="str">
        <f t="shared" si="31"/>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29"/>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0"/>
        <v>0</v>
      </c>
      <c r="AB213" s="228" t="str">
        <f t="shared" si="31"/>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29"/>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0"/>
        <v>0</v>
      </c>
      <c r="AB214" s="228" t="str">
        <f t="shared" si="31"/>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29"/>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0"/>
        <v>0</v>
      </c>
      <c r="AB215" s="228" t="str">
        <f t="shared" si="31"/>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29"/>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0"/>
        <v>0</v>
      </c>
      <c r="AB216" s="228" t="str">
        <f t="shared" si="31"/>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29"/>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0"/>
        <v>0</v>
      </c>
      <c r="AB217" s="228" t="str">
        <f t="shared" si="31"/>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29"/>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0"/>
        <v>0</v>
      </c>
      <c r="AB218" s="228" t="str">
        <f t="shared" si="31"/>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29"/>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0"/>
        <v>0</v>
      </c>
      <c r="AB219" s="228" t="str">
        <f t="shared" si="31"/>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29"/>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0"/>
        <v>0</v>
      </c>
      <c r="AB220" s="228" t="str">
        <f t="shared" si="31"/>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29"/>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0"/>
        <v>0</v>
      </c>
      <c r="AB221" s="228" t="str">
        <f t="shared" si="31"/>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29"/>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0"/>
        <v>0</v>
      </c>
      <c r="AB222" s="228" t="str">
        <f t="shared" si="31"/>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29"/>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0"/>
        <v>0</v>
      </c>
      <c r="AB223" s="228" t="str">
        <f t="shared" si="31"/>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29"/>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0"/>
        <v>0</v>
      </c>
      <c r="AB224" s="228" t="str">
        <f t="shared" si="31"/>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29"/>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0"/>
        <v>0</v>
      </c>
      <c r="AB225" s="228" t="str">
        <f t="shared" si="31"/>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29"/>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0"/>
        <v>0</v>
      </c>
      <c r="AB226" s="228" t="str">
        <f t="shared" si="31"/>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29"/>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0"/>
        <v>0</v>
      </c>
      <c r="AB227" s="228" t="str">
        <f t="shared" si="31"/>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29"/>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0"/>
        <v>0</v>
      </c>
      <c r="AB228" s="228" t="str">
        <f t="shared" si="31"/>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29"/>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0"/>
        <v>0</v>
      </c>
      <c r="AB229" s="228" t="str">
        <f t="shared" si="31"/>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2">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3">IF(AND(C230="Smelter not listed",OR(LEN(D230)=0,LEN(E230)=0)),1,0)</f>
        <v>0</v>
      </c>
      <c r="AB230" s="228" t="str">
        <f t="shared" ref="AB230:AB260" si="34">B230&amp;C230</f>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2"/>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3"/>
        <v>0</v>
      </c>
      <c r="AB231" s="228" t="str">
        <f t="shared" si="34"/>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2"/>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3"/>
        <v>0</v>
      </c>
      <c r="AB232" s="228" t="str">
        <f t="shared" si="34"/>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2"/>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3"/>
        <v>0</v>
      </c>
      <c r="AB233" s="228" t="str">
        <f t="shared" si="34"/>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2"/>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3"/>
        <v>0</v>
      </c>
      <c r="AB234" s="228" t="str">
        <f t="shared" si="34"/>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2"/>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3"/>
        <v>0</v>
      </c>
      <c r="AB235" s="228" t="str">
        <f t="shared" si="34"/>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2"/>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3"/>
        <v>0</v>
      </c>
      <c r="AB236" s="228" t="str">
        <f t="shared" si="34"/>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2"/>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3"/>
        <v>0</v>
      </c>
      <c r="AB237" s="228" t="str">
        <f t="shared" si="34"/>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2"/>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3"/>
        <v>0</v>
      </c>
      <c r="AB238" s="228" t="str">
        <f t="shared" si="34"/>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2"/>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3"/>
        <v>0</v>
      </c>
      <c r="AB239" s="228" t="str">
        <f t="shared" si="34"/>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2"/>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3"/>
        <v>0</v>
      </c>
      <c r="AB240" s="228" t="str">
        <f t="shared" si="34"/>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2"/>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3"/>
        <v>0</v>
      </c>
      <c r="AB241" s="228" t="str">
        <f t="shared" si="34"/>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2"/>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3"/>
        <v>0</v>
      </c>
      <c r="AB242" s="228" t="str">
        <f t="shared" si="34"/>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2"/>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3"/>
        <v>0</v>
      </c>
      <c r="AB243" s="228" t="str">
        <f t="shared" si="34"/>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2"/>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3"/>
        <v>0</v>
      </c>
      <c r="AB244" s="228" t="str">
        <f t="shared" si="34"/>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2"/>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3"/>
        <v>0</v>
      </c>
      <c r="AB245" s="228" t="str">
        <f t="shared" si="34"/>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2"/>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3"/>
        <v>0</v>
      </c>
      <c r="AB246" s="228" t="str">
        <f t="shared" si="34"/>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2"/>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3"/>
        <v>0</v>
      </c>
      <c r="AB247" s="228" t="str">
        <f t="shared" si="34"/>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2"/>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3"/>
        <v>0</v>
      </c>
      <c r="AB248" s="228" t="str">
        <f t="shared" si="34"/>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2"/>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3"/>
        <v>0</v>
      </c>
      <c r="AB249" s="228" t="str">
        <f t="shared" si="34"/>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2"/>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3"/>
        <v>0</v>
      </c>
      <c r="AB250" s="228" t="str">
        <f t="shared" si="34"/>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2"/>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3"/>
        <v>0</v>
      </c>
      <c r="AB251" s="228" t="str">
        <f t="shared" si="34"/>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2"/>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3"/>
        <v>0</v>
      </c>
      <c r="AB252" s="228" t="str">
        <f t="shared" si="34"/>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2"/>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3"/>
        <v>0</v>
      </c>
      <c r="AB253" s="228" t="str">
        <f t="shared" si="34"/>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2"/>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3"/>
        <v>0</v>
      </c>
      <c r="AB254" s="228" t="str">
        <f t="shared" si="34"/>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2"/>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3"/>
        <v>0</v>
      </c>
      <c r="AB255" s="228" t="str">
        <f t="shared" si="34"/>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2"/>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3"/>
        <v>0</v>
      </c>
      <c r="AB256" s="228" t="str">
        <f t="shared" si="34"/>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2"/>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3"/>
        <v>0</v>
      </c>
      <c r="AB257" s="228" t="str">
        <f t="shared" si="34"/>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2"/>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3"/>
        <v>0</v>
      </c>
      <c r="AB258" s="228" t="str">
        <f t="shared" si="34"/>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2"/>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3"/>
        <v>0</v>
      </c>
      <c r="AB259" s="228" t="str">
        <f t="shared" si="34"/>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2"/>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3"/>
        <v>0</v>
      </c>
      <c r="AB260" s="228" t="str">
        <f t="shared" si="34"/>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5">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6">IF(AND(C261="Smelter not listed",OR(LEN(D261)=0,LEN(E261)=0)),1,0)</f>
        <v>0</v>
      </c>
      <c r="AB261" s="228" t="str">
        <f t="shared" ref="AB261" si="37">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8">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39">IF(AND(C262="Smelter not listed",OR(LEN(D262)=0,LEN(E262)=0)),1,0)</f>
        <v>0</v>
      </c>
      <c r="AB262" s="228" t="str">
        <f t="shared" ref="AB262:AB293" si="40">B262&amp;C262</f>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8"/>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39"/>
        <v>0</v>
      </c>
      <c r="AB263" s="228" t="str">
        <f t="shared" si="40"/>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8"/>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39"/>
        <v>0</v>
      </c>
      <c r="AB264" s="228" t="str">
        <f t="shared" si="40"/>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8"/>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39"/>
        <v>0</v>
      </c>
      <c r="AB265" s="228" t="str">
        <f t="shared" si="40"/>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8"/>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39"/>
        <v>0</v>
      </c>
      <c r="AB266" s="228" t="str">
        <f t="shared" si="40"/>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8"/>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39"/>
        <v>0</v>
      </c>
      <c r="AB267" s="228" t="str">
        <f t="shared" si="40"/>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8"/>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39"/>
        <v>0</v>
      </c>
      <c r="AB268" s="228" t="str">
        <f t="shared" si="40"/>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8"/>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39"/>
        <v>0</v>
      </c>
      <c r="AB269" s="228" t="str">
        <f t="shared" si="40"/>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8"/>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39"/>
        <v>0</v>
      </c>
      <c r="AB270" s="228" t="str">
        <f t="shared" si="40"/>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8"/>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39"/>
        <v>0</v>
      </c>
      <c r="AB271" s="228" t="str">
        <f t="shared" si="40"/>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8"/>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39"/>
        <v>0</v>
      </c>
      <c r="AB272" s="228" t="str">
        <f t="shared" si="40"/>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8"/>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39"/>
        <v>0</v>
      </c>
      <c r="AB273" s="228" t="str">
        <f t="shared" si="40"/>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8"/>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39"/>
        <v>0</v>
      </c>
      <c r="AB274" s="228" t="str">
        <f t="shared" si="40"/>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8"/>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39"/>
        <v>0</v>
      </c>
      <c r="AB275" s="228" t="str">
        <f t="shared" si="40"/>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8"/>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39"/>
        <v>0</v>
      </c>
      <c r="AB276" s="228" t="str">
        <f t="shared" si="40"/>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8"/>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39"/>
        <v>0</v>
      </c>
      <c r="AB277" s="228" t="str">
        <f t="shared" si="40"/>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8"/>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39"/>
        <v>0</v>
      </c>
      <c r="AB278" s="228" t="str">
        <f t="shared" si="40"/>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8"/>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39"/>
        <v>0</v>
      </c>
      <c r="AB279" s="228" t="str">
        <f t="shared" si="40"/>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8"/>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39"/>
        <v>0</v>
      </c>
      <c r="AB280" s="228" t="str">
        <f t="shared" si="40"/>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8"/>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39"/>
        <v>0</v>
      </c>
      <c r="AB281" s="228" t="str">
        <f t="shared" si="40"/>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8"/>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39"/>
        <v>0</v>
      </c>
      <c r="AB282" s="228" t="str">
        <f t="shared" si="40"/>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8"/>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39"/>
        <v>0</v>
      </c>
      <c r="AB283" s="228" t="str">
        <f t="shared" si="40"/>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8"/>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39"/>
        <v>0</v>
      </c>
      <c r="AB284" s="228" t="str">
        <f t="shared" si="40"/>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8"/>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39"/>
        <v>0</v>
      </c>
      <c r="AB285" s="228" t="str">
        <f t="shared" si="40"/>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8"/>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39"/>
        <v>0</v>
      </c>
      <c r="AB286" s="228" t="str">
        <f t="shared" si="40"/>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8"/>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39"/>
        <v>0</v>
      </c>
      <c r="AB287" s="228" t="str">
        <f t="shared" si="40"/>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8"/>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39"/>
        <v>0</v>
      </c>
      <c r="AB288" s="228" t="str">
        <f t="shared" si="40"/>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8"/>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39"/>
        <v>0</v>
      </c>
      <c r="AB289" s="228" t="str">
        <f t="shared" si="40"/>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8"/>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39"/>
        <v>0</v>
      </c>
      <c r="AB290" s="228" t="str">
        <f t="shared" si="40"/>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8"/>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39"/>
        <v>0</v>
      </c>
      <c r="AB291" s="228" t="str">
        <f t="shared" si="40"/>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8"/>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39"/>
        <v>0</v>
      </c>
      <c r="AB292" s="228" t="str">
        <f t="shared" si="40"/>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8"/>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39"/>
        <v>0</v>
      </c>
      <c r="AB293" s="228" t="str">
        <f t="shared" si="40"/>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1">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2">IF(AND(C294="Smelter not listed",OR(LEN(D294)=0,LEN(E294)=0)),1,0)</f>
        <v>0</v>
      </c>
      <c r="AB294" s="228" t="str">
        <f t="shared" ref="AB294:AB324" si="43">B294&amp;C294</f>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1"/>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2"/>
        <v>0</v>
      </c>
      <c r="AB295" s="228" t="str">
        <f t="shared" si="43"/>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1"/>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2"/>
        <v>0</v>
      </c>
      <c r="AB296" s="228" t="str">
        <f t="shared" si="43"/>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1"/>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2"/>
        <v>0</v>
      </c>
      <c r="AB297" s="228" t="str">
        <f t="shared" si="43"/>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1"/>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2"/>
        <v>0</v>
      </c>
      <c r="AB298" s="228" t="str">
        <f t="shared" si="43"/>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1"/>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2"/>
        <v>0</v>
      </c>
      <c r="AB299" s="228" t="str">
        <f t="shared" si="43"/>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1"/>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2"/>
        <v>0</v>
      </c>
      <c r="AB300" s="228" t="str">
        <f t="shared" si="43"/>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1"/>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2"/>
        <v>0</v>
      </c>
      <c r="AB301" s="228" t="str">
        <f t="shared" si="43"/>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1"/>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2"/>
        <v>0</v>
      </c>
      <c r="AB302" s="228" t="str">
        <f t="shared" si="43"/>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1"/>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2"/>
        <v>0</v>
      </c>
      <c r="AB303" s="228" t="str">
        <f t="shared" si="43"/>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1"/>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2"/>
        <v>0</v>
      </c>
      <c r="AB304" s="228" t="str">
        <f t="shared" si="43"/>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1"/>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2"/>
        <v>0</v>
      </c>
      <c r="AB305" s="228" t="str">
        <f t="shared" si="43"/>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1"/>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2"/>
        <v>0</v>
      </c>
      <c r="AB306" s="228" t="str">
        <f t="shared" si="43"/>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1"/>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2"/>
        <v>0</v>
      </c>
      <c r="AB307" s="228" t="str">
        <f t="shared" si="43"/>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1"/>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2"/>
        <v>0</v>
      </c>
      <c r="AB308" s="228" t="str">
        <f t="shared" si="43"/>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1"/>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2"/>
        <v>0</v>
      </c>
      <c r="AB309" s="228" t="str">
        <f t="shared" si="43"/>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1"/>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2"/>
        <v>0</v>
      </c>
      <c r="AB310" s="228" t="str">
        <f t="shared" si="43"/>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1"/>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2"/>
        <v>0</v>
      </c>
      <c r="AB311" s="228" t="str">
        <f t="shared" si="43"/>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1"/>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2"/>
        <v>0</v>
      </c>
      <c r="AB312" s="228" t="str">
        <f t="shared" si="43"/>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1"/>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2"/>
        <v>0</v>
      </c>
      <c r="AB313" s="228" t="str">
        <f t="shared" si="43"/>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1"/>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2"/>
        <v>0</v>
      </c>
      <c r="AB314" s="228" t="str">
        <f t="shared" si="43"/>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1"/>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2"/>
        <v>0</v>
      </c>
      <c r="AB315" s="228" t="str">
        <f t="shared" si="43"/>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1"/>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2"/>
        <v>0</v>
      </c>
      <c r="AB316" s="228" t="str">
        <f t="shared" si="43"/>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1"/>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2"/>
        <v>0</v>
      </c>
      <c r="AB317" s="228" t="str">
        <f t="shared" si="43"/>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1"/>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2"/>
        <v>0</v>
      </c>
      <c r="AB318" s="228" t="str">
        <f t="shared" si="43"/>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1"/>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2"/>
        <v>0</v>
      </c>
      <c r="AB319" s="228" t="str">
        <f t="shared" si="43"/>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1"/>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2"/>
        <v>0</v>
      </c>
      <c r="AB320" s="228" t="str">
        <f t="shared" si="43"/>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1"/>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2"/>
        <v>0</v>
      </c>
      <c r="AB321" s="228" t="str">
        <f t="shared" si="43"/>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1"/>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2"/>
        <v>0</v>
      </c>
      <c r="AB322" s="228" t="str">
        <f t="shared" si="43"/>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1"/>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2"/>
        <v>0</v>
      </c>
      <c r="AB323" s="228" t="str">
        <f t="shared" si="43"/>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1"/>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2"/>
        <v>0</v>
      </c>
      <c r="AB324" s="228" t="str">
        <f t="shared" si="43"/>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4">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5">IF(AND(C325="Smelter not listed",OR(LEN(D325)=0,LEN(E325)=0)),1,0)</f>
        <v>0</v>
      </c>
      <c r="AB325" s="228" t="str">
        <f t="shared" ref="AB325" si="46">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7">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8">IF(AND(C326="Smelter not listed",OR(LEN(D326)=0,LEN(E326)=0)),1,0)</f>
        <v>0</v>
      </c>
      <c r="AB326" s="228" t="str">
        <f t="shared" ref="AB326:AB357" si="49">B326&amp;C326</f>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7"/>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8"/>
        <v>0</v>
      </c>
      <c r="AB327" s="228" t="str">
        <f t="shared" si="49"/>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7"/>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8"/>
        <v>0</v>
      </c>
      <c r="AB328" s="228" t="str">
        <f t="shared" si="49"/>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7"/>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8"/>
        <v>0</v>
      </c>
      <c r="AB329" s="228" t="str">
        <f t="shared" si="49"/>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7"/>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8"/>
        <v>0</v>
      </c>
      <c r="AB330" s="228" t="str">
        <f t="shared" si="49"/>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7"/>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8"/>
        <v>0</v>
      </c>
      <c r="AB331" s="228" t="str">
        <f t="shared" si="49"/>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7"/>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8"/>
        <v>0</v>
      </c>
      <c r="AB332" s="228" t="str">
        <f t="shared" si="49"/>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7"/>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8"/>
        <v>0</v>
      </c>
      <c r="AB333" s="228" t="str">
        <f t="shared" si="49"/>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7"/>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8"/>
        <v>0</v>
      </c>
      <c r="AB334" s="228" t="str">
        <f t="shared" si="49"/>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7"/>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8"/>
        <v>0</v>
      </c>
      <c r="AB335" s="228" t="str">
        <f t="shared" si="49"/>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7"/>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8"/>
        <v>0</v>
      </c>
      <c r="AB336" s="228" t="str">
        <f t="shared" si="49"/>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7"/>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8"/>
        <v>0</v>
      </c>
      <c r="AB337" s="228" t="str">
        <f t="shared" si="49"/>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7"/>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8"/>
        <v>0</v>
      </c>
      <c r="AB338" s="228" t="str">
        <f t="shared" si="49"/>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7"/>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8"/>
        <v>0</v>
      </c>
      <c r="AB339" s="228" t="str">
        <f t="shared" si="49"/>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7"/>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8"/>
        <v>0</v>
      </c>
      <c r="AB340" s="228" t="str">
        <f t="shared" si="49"/>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7"/>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8"/>
        <v>0</v>
      </c>
      <c r="AB341" s="228" t="str">
        <f t="shared" si="49"/>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7"/>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8"/>
        <v>0</v>
      </c>
      <c r="AB342" s="228" t="str">
        <f t="shared" si="49"/>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7"/>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8"/>
        <v>0</v>
      </c>
      <c r="AB343" s="228" t="str">
        <f t="shared" si="49"/>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7"/>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8"/>
        <v>0</v>
      </c>
      <c r="AB344" s="228" t="str">
        <f t="shared" si="49"/>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7"/>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8"/>
        <v>0</v>
      </c>
      <c r="AB345" s="228" t="str">
        <f t="shared" si="49"/>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7"/>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8"/>
        <v>0</v>
      </c>
      <c r="AB346" s="228" t="str">
        <f t="shared" si="49"/>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7"/>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8"/>
        <v>0</v>
      </c>
      <c r="AB347" s="228" t="str">
        <f t="shared" si="49"/>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7"/>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8"/>
        <v>0</v>
      </c>
      <c r="AB348" s="228" t="str">
        <f t="shared" si="49"/>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7"/>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8"/>
        <v>0</v>
      </c>
      <c r="AB349" s="228" t="str">
        <f t="shared" si="49"/>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5AD08AB-86B9-4AF6-9DE8-E327C21FC991}"/>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Reell Precision Manufacturing Corp</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Steve Krueger</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steve.krueger@reell.com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651-486-3340</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Steve Krueger</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steve.krueger@reell.com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45833</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 xml:space="preserve">Gold  </v>
      </c>
      <c r="B16" s="89" t="str">
        <f>Declaration!D28</f>
        <v>No</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 xml:space="preserve">Gold  </v>
      </c>
      <c r="B21" s="89">
        <f>IF($B$16="Yes",Declaration!D34,0)</f>
        <v>0</v>
      </c>
      <c r="C21" s="89" t="str">
        <f ca="1">IF(H21=1,J21,I21)</f>
        <v>Complete</v>
      </c>
      <c r="D21" s="97" t="str">
        <f>IF(H21=1,"Click here to answer question 2 for Gold","")</f>
        <v/>
      </c>
      <c r="E21" s="20" t="s">
        <v>780</v>
      </c>
      <c r="F21" s="94">
        <f>IF(B$16="No",0,1)</f>
        <v>0</v>
      </c>
      <c r="G21" s="70">
        <f>IF(B21=0,1,0)</f>
        <v>1</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 xml:space="preserve">Gold  </v>
      </c>
      <c r="B26" s="89">
        <f>IF(AND($B$16="Yes",$B$21="Yes"),Declaration!D40,0)</f>
        <v>0</v>
      </c>
      <c r="C26" s="89" t="str">
        <f ca="1">IF(H26=1,J26,I26)</f>
        <v>Complete</v>
      </c>
      <c r="D26" s="97" t="str">
        <f>IF(H26=1,"Click here to answer question 3 for Gold","")</f>
        <v/>
      </c>
      <c r="E26" s="20" t="s">
        <v>780</v>
      </c>
      <c r="F26" s="94">
        <f>IF(OR(B16="No",B21="No"),0,1)</f>
        <v>0</v>
      </c>
      <c r="G26" s="70">
        <f>IF(B26=0,1,0)</f>
        <v>1</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 xml:space="preserve">Gold  </v>
      </c>
      <c r="B31" s="89">
        <f>IF(AND($B$16="Yes",$B$21="Yes"),Declaration!D46,0)</f>
        <v>0</v>
      </c>
      <c r="C31" s="89" t="str">
        <f ca="1">IF(H31=1,J31,I31)</f>
        <v>Complete</v>
      </c>
      <c r="D31" s="260" t="str">
        <f>IF(H31=1,"Click here to answer question 4 for Gold","")</f>
        <v/>
      </c>
      <c r="E31" s="20"/>
      <c r="F31" s="94">
        <f>F26</f>
        <v>0</v>
      </c>
      <c r="G31" s="70">
        <f>IF(B31=0,1,0)</f>
        <v>1</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 xml:space="preserve">Gold  </v>
      </c>
      <c r="B36" s="89">
        <f>IF(AND($B$16="Yes",$B$21="Yes"),Declaration!D52,0)</f>
        <v>0</v>
      </c>
      <c r="C36" s="89" t="str">
        <f ca="1">IF(H36=1,J36,I36)</f>
        <v>Complete</v>
      </c>
      <c r="D36" s="260" t="str">
        <f>IF(H36=1,"Click here to answer question 5 for Gold","")</f>
        <v/>
      </c>
      <c r="E36" s="20" t="s">
        <v>1273</v>
      </c>
      <c r="F36" s="94">
        <f>F26</f>
        <v>0</v>
      </c>
      <c r="G36" s="70">
        <f>IF(B36=0,1,0)</f>
        <v>1</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100%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 xml:space="preserve">Gold  </v>
      </c>
      <c r="B41" s="268">
        <f>IF(AND($B$16="Yes",$B$21="Yes"),Declaration!D58,0)</f>
        <v>0</v>
      </c>
      <c r="C41" s="89" t="str">
        <f ca="1">IF(H41=1,J41,I41)</f>
        <v>Complete</v>
      </c>
      <c r="D41" s="261" t="str">
        <f>IF(H41=1,"Click here to answer question 6 for Gold","")</f>
        <v/>
      </c>
      <c r="E41" s="20" t="s">
        <v>779</v>
      </c>
      <c r="F41" s="94">
        <f>F26</f>
        <v>0</v>
      </c>
      <c r="G41" s="70">
        <f>IF(B41=0,1,0)</f>
        <v>1</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 xml:space="preserve">Tungsten  </v>
      </c>
      <c r="B42" s="268">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Yes</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 xml:space="preserve">Gold  </v>
      </c>
      <c r="B46" s="89">
        <f>IF(AND($B$16="Yes",$B$21="Yes"),Declaration!D64,0)</f>
        <v>0</v>
      </c>
      <c r="C46" s="89" t="str">
        <f ca="1">IF(H46=1,J46,I46)</f>
        <v>Complete</v>
      </c>
      <c r="D46" s="260" t="str">
        <f>IF(H46=1,"Click here to answer question 7 for Gold","")</f>
        <v/>
      </c>
      <c r="E46" s="20" t="s">
        <v>1269</v>
      </c>
      <c r="F46" s="94">
        <f>F26</f>
        <v>0</v>
      </c>
      <c r="G46" s="70">
        <f>IF(B46=0,1,0)</f>
        <v>1</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 xml:space="preserve">Gold  </v>
      </c>
      <c r="B51" s="89">
        <f>IF(AND($B$16="Yes",$B$21="Yes"),Declaration!D70,0)</f>
        <v>0</v>
      </c>
      <c r="C51" s="89" t="str">
        <f ca="1">IF(H51=1,J51,I51)</f>
        <v>Complete</v>
      </c>
      <c r="D51" s="261" t="str">
        <f>IF(H51=1,"Click here to answer question 8 for Gold","")</f>
        <v/>
      </c>
      <c r="E51" s="20" t="s">
        <v>780</v>
      </c>
      <c r="F51" s="94">
        <f>F26</f>
        <v>0</v>
      </c>
      <c r="G51" s="70">
        <f>IF(B51=0,1,0)</f>
        <v>1</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No</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f>Declaration!G77</f>
        <v>0</v>
      </c>
      <c r="C56" s="89" t="str">
        <f t="shared" ca="1" si="10"/>
        <v>Complete</v>
      </c>
      <c r="D56" s="95" t="str">
        <f>IF(H56=1,"Click here to specify URL for question (B)","")</f>
        <v/>
      </c>
      <c r="E56" s="20"/>
      <c r="F56" s="94">
        <f>IF(AND(F55=1,B55="Yes"),1,0)</f>
        <v>0</v>
      </c>
      <c r="G56" s="70">
        <f>IF(LEN(B56)&gt;1,0,1)</f>
        <v>1</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0</v>
      </c>
      <c r="G67" s="70">
        <f>IF(AND(COUNTIF(SmelterIdetifiedForMetal,"Gold")&gt;0,COUNTIF('Smelter List'!AB$5:AB$2504,"Gold?*")&gt;0),0,1)</f>
        <v>1</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Steve Marcio</cp:lastModifiedBy>
  <cp:lastPrinted>2015-04-21T20:47:43Z</cp:lastPrinted>
  <dcterms:created xsi:type="dcterms:W3CDTF">2010-06-21T21:00:23Z</dcterms:created>
  <dcterms:modified xsi:type="dcterms:W3CDTF">2025-05-06T18:45:52Z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